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20" yWindow="-120" windowWidth="29040" windowHeight="15840"/>
  </bookViews>
  <sheets>
    <sheet name="세입부" sheetId="1" r:id="rId1"/>
    <sheet name="세출부" sheetId="2" r:id="rId2"/>
    <sheet name="급여산출기초1" sheetId="3" r:id="rId3"/>
    <sheet name="사회보험" sheetId="4" r:id="rId4"/>
    <sheet name="임직원보수일람표1" sheetId="5" r:id="rId5"/>
    <sheet name="생계비" sheetId="6" r:id="rId6"/>
    <sheet name="운영비" sheetId="7" r:id="rId7"/>
  </sheets>
  <definedNames>
    <definedName name="_xlnm.Consolidate_Area" localSheetId="1">세출부!$1:$5</definedName>
    <definedName name="_xlnm.Print_Titles" localSheetId="0">세입부!$4:$5</definedName>
    <definedName name="_xlnm.Print_Titles" localSheetId="1">세출부!$4:$5</definedName>
  </definedNames>
  <calcPr calcId="145621"/>
</workbook>
</file>

<file path=xl/calcChain.xml><?xml version="1.0" encoding="utf-8"?>
<calcChain xmlns="http://schemas.openxmlformats.org/spreadsheetml/2006/main">
  <c r="G9" i="2" l="1"/>
  <c r="G10" i="2"/>
  <c r="G11" i="2"/>
  <c r="G13" i="2"/>
  <c r="G17" i="2"/>
  <c r="G29" i="2"/>
  <c r="G32" i="2"/>
  <c r="G34" i="2"/>
  <c r="G36" i="2"/>
  <c r="G38" i="2"/>
  <c r="G39" i="2"/>
  <c r="G40" i="2"/>
  <c r="G44" i="2"/>
  <c r="G9" i="1"/>
  <c r="G10" i="1"/>
  <c r="G11" i="1"/>
  <c r="G15" i="1"/>
  <c r="G18" i="1"/>
  <c r="G25" i="1"/>
  <c r="G27" i="1"/>
  <c r="F4" i="6" l="1"/>
  <c r="F5" i="6"/>
  <c r="D60" i="2" l="1"/>
  <c r="D59" i="2"/>
  <c r="D57" i="2"/>
  <c r="D56" i="2" s="1"/>
  <c r="D46" i="2"/>
  <c r="D37" i="2"/>
  <c r="D31" i="2"/>
  <c r="D26" i="2"/>
  <c r="D25" i="2"/>
  <c r="D18" i="2"/>
  <c r="D15" i="2"/>
  <c r="D8" i="2"/>
  <c r="C4" i="7"/>
  <c r="C19" i="7"/>
  <c r="C20" i="7" s="1"/>
  <c r="F9" i="6"/>
  <c r="D30" i="2" l="1"/>
  <c r="D7" i="2"/>
  <c r="D24" i="1"/>
  <c r="D21" i="1"/>
  <c r="D20" i="1" s="1"/>
  <c r="D17" i="1"/>
  <c r="D16" i="1" s="1"/>
  <c r="D13" i="1"/>
  <c r="D12" i="1" s="1"/>
  <c r="D8" i="1"/>
  <c r="D7" i="1" l="1"/>
  <c r="D23" i="1"/>
  <c r="D6" i="2"/>
  <c r="H7" i="3"/>
  <c r="H11" i="3"/>
  <c r="H10" i="3"/>
  <c r="H12" i="3"/>
  <c r="H9" i="3"/>
  <c r="H19" i="3"/>
  <c r="D6" i="1" l="1"/>
  <c r="K19" i="3"/>
  <c r="G7" i="3" l="1"/>
  <c r="G19" i="3"/>
  <c r="G18" i="3"/>
  <c r="G17" i="3"/>
  <c r="G16" i="3"/>
  <c r="G15" i="3"/>
  <c r="G14" i="3"/>
  <c r="G13" i="3"/>
  <c r="G12" i="3"/>
  <c r="G11" i="3"/>
  <c r="G10" i="3"/>
  <c r="G9" i="3"/>
  <c r="G8" i="3"/>
  <c r="G6" i="3"/>
  <c r="F12" i="4" l="1"/>
  <c r="F10" i="5"/>
  <c r="F12" i="5"/>
  <c r="F14" i="4"/>
  <c r="F15" i="4"/>
  <c r="F13" i="5"/>
  <c r="F5" i="5"/>
  <c r="F7" i="4"/>
  <c r="F16" i="4"/>
  <c r="F14" i="5"/>
  <c r="F9" i="4"/>
  <c r="F7" i="5"/>
  <c r="F17" i="4"/>
  <c r="F15" i="5"/>
  <c r="F10" i="4"/>
  <c r="F8" i="5"/>
  <c r="F18" i="4"/>
  <c r="F16" i="5"/>
  <c r="F11" i="4"/>
  <c r="F9" i="5"/>
  <c r="F19" i="4"/>
  <c r="F17" i="5"/>
  <c r="F18" i="5"/>
  <c r="F20" i="4"/>
  <c r="F11" i="5"/>
  <c r="F13" i="4"/>
  <c r="F6" i="5"/>
  <c r="F8" i="4"/>
  <c r="K16" i="3"/>
  <c r="E7" i="4" l="1"/>
  <c r="H6" i="4"/>
  <c r="F8" i="6" l="1"/>
  <c r="F6" i="6"/>
  <c r="C6" i="7"/>
  <c r="C7" i="7"/>
  <c r="F5" i="3"/>
  <c r="I5" i="3"/>
  <c r="F10" i="6" l="1"/>
  <c r="F7" i="6"/>
  <c r="F11" i="6" l="1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6" i="4" l="1"/>
  <c r="E9" i="3"/>
  <c r="D8" i="5" s="1"/>
  <c r="E10" i="3"/>
  <c r="D9" i="5" s="1"/>
  <c r="E7" i="3"/>
  <c r="D6" i="5" s="1"/>
  <c r="E8" i="3"/>
  <c r="D7" i="5" s="1"/>
  <c r="E11" i="3"/>
  <c r="D10" i="5" s="1"/>
  <c r="E12" i="3"/>
  <c r="E13" i="3"/>
  <c r="D12" i="5" s="1"/>
  <c r="E14" i="3"/>
  <c r="D13" i="5" s="1"/>
  <c r="E15" i="3"/>
  <c r="D14" i="5" s="1"/>
  <c r="E16" i="3"/>
  <c r="D15" i="5" s="1"/>
  <c r="E17" i="3"/>
  <c r="D16" i="5" s="1"/>
  <c r="E18" i="3"/>
  <c r="D17" i="5" s="1"/>
  <c r="J19" i="4"/>
  <c r="K12" i="3"/>
  <c r="H11" i="5" s="1"/>
  <c r="K15" i="3"/>
  <c r="K9" i="3"/>
  <c r="J10" i="4" s="1"/>
  <c r="K7" i="3"/>
  <c r="J8" i="4" s="1"/>
  <c r="K6" i="3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7" i="4"/>
  <c r="C5" i="7"/>
  <c r="C7" i="6"/>
  <c r="H17" i="5"/>
  <c r="H13" i="5"/>
  <c r="D11" i="5"/>
  <c r="H10" i="5"/>
  <c r="J15" i="4"/>
  <c r="J12" i="4"/>
  <c r="E18" i="5"/>
  <c r="K17" i="3"/>
  <c r="E16" i="5"/>
  <c r="E14" i="5"/>
  <c r="J14" i="3"/>
  <c r="K13" i="3"/>
  <c r="J14" i="4" s="1"/>
  <c r="H9" i="5"/>
  <c r="K8" i="3"/>
  <c r="H7" i="5" s="1"/>
  <c r="E7" i="5"/>
  <c r="E6" i="5"/>
  <c r="E60" i="2"/>
  <c r="E57" i="2"/>
  <c r="E56" i="2" s="1"/>
  <c r="E46" i="2"/>
  <c r="E37" i="2"/>
  <c r="G37" i="2" s="1"/>
  <c r="E31" i="2"/>
  <c r="G31" i="2" s="1"/>
  <c r="E26" i="2"/>
  <c r="G26" i="2" s="1"/>
  <c r="E25" i="2"/>
  <c r="G25" i="2" s="1"/>
  <c r="E18" i="2"/>
  <c r="E15" i="2"/>
  <c r="G15" i="2" s="1"/>
  <c r="E8" i="2"/>
  <c r="G8" i="2" s="1"/>
  <c r="E24" i="1"/>
  <c r="G24" i="1" s="1"/>
  <c r="E21" i="1"/>
  <c r="E20" i="1" s="1"/>
  <c r="E17" i="1"/>
  <c r="E13" i="1"/>
  <c r="E12" i="1" s="1"/>
  <c r="E8" i="1"/>
  <c r="G8" i="1" s="1"/>
  <c r="E23" i="1" l="1"/>
  <c r="G23" i="1" s="1"/>
  <c r="E16" i="1"/>
  <c r="C8" i="7"/>
  <c r="C21" i="7" s="1"/>
  <c r="F6" i="4"/>
  <c r="K5" i="3"/>
  <c r="E7" i="2"/>
  <c r="G7" i="2" s="1"/>
  <c r="E30" i="2"/>
  <c r="G30" i="2" s="1"/>
  <c r="G16" i="5"/>
  <c r="J17" i="3"/>
  <c r="I18" i="4" s="1"/>
  <c r="J7" i="3"/>
  <c r="G6" i="5"/>
  <c r="G18" i="5"/>
  <c r="I13" i="5"/>
  <c r="I15" i="4"/>
  <c r="G16" i="4"/>
  <c r="J8" i="3"/>
  <c r="I7" i="5" s="1"/>
  <c r="J13" i="4"/>
  <c r="H12" i="5"/>
  <c r="G7" i="5"/>
  <c r="H15" i="5"/>
  <c r="E7" i="1"/>
  <c r="G7" i="1" s="1"/>
  <c r="J13" i="3"/>
  <c r="E11" i="5"/>
  <c r="E13" i="5"/>
  <c r="E5" i="5"/>
  <c r="E8" i="5"/>
  <c r="E10" i="5"/>
  <c r="J11" i="4"/>
  <c r="E12" i="5"/>
  <c r="E15" i="5"/>
  <c r="E17" i="5"/>
  <c r="E59" i="2"/>
  <c r="E9" i="5"/>
  <c r="H8" i="5"/>
  <c r="J20" i="4"/>
  <c r="H18" i="5"/>
  <c r="H6" i="5"/>
  <c r="H5" i="5"/>
  <c r="J7" i="4"/>
  <c r="H14" i="5"/>
  <c r="J16" i="4"/>
  <c r="J18" i="4"/>
  <c r="H16" i="5"/>
  <c r="J9" i="4"/>
  <c r="J6" i="4" l="1"/>
  <c r="I8" i="4"/>
  <c r="G5" i="3"/>
  <c r="H5" i="3"/>
  <c r="L17" i="3"/>
  <c r="E6" i="1"/>
  <c r="I16" i="5"/>
  <c r="J16" i="5" s="1"/>
  <c r="K16" i="5" s="1"/>
  <c r="G18" i="4"/>
  <c r="K18" i="4" s="1"/>
  <c r="L18" i="4" s="1"/>
  <c r="I9" i="4"/>
  <c r="I6" i="5"/>
  <c r="J6" i="5" s="1"/>
  <c r="K6" i="5" s="1"/>
  <c r="L13" i="3"/>
  <c r="J7" i="5"/>
  <c r="K7" i="5" s="1"/>
  <c r="G9" i="4"/>
  <c r="L8" i="3"/>
  <c r="L7" i="3"/>
  <c r="G20" i="4"/>
  <c r="G8" i="4"/>
  <c r="G14" i="5"/>
  <c r="J15" i="3"/>
  <c r="L15" i="3" s="1"/>
  <c r="G10" i="5"/>
  <c r="G12" i="4"/>
  <c r="J10" i="3"/>
  <c r="L10" i="3" s="1"/>
  <c r="J18" i="3"/>
  <c r="L18" i="3" s="1"/>
  <c r="H4" i="5"/>
  <c r="G9" i="5"/>
  <c r="G11" i="4"/>
  <c r="I12" i="5"/>
  <c r="I14" i="4"/>
  <c r="J12" i="3"/>
  <c r="L12" i="3" s="1"/>
  <c r="G5" i="5"/>
  <c r="G7" i="4"/>
  <c r="G11" i="5"/>
  <c r="G13" i="4"/>
  <c r="E6" i="2"/>
  <c r="G17" i="5"/>
  <c r="G19" i="4"/>
  <c r="J16" i="3"/>
  <c r="J9" i="3"/>
  <c r="L9" i="3" s="1"/>
  <c r="J19" i="3"/>
  <c r="L19" i="3" s="1"/>
  <c r="G15" i="5"/>
  <c r="G17" i="4"/>
  <c r="G12" i="5"/>
  <c r="G14" i="4"/>
  <c r="L6" i="3"/>
  <c r="J11" i="3"/>
  <c r="L11" i="3" s="1"/>
  <c r="G8" i="5"/>
  <c r="G10" i="4"/>
  <c r="E4" i="5"/>
  <c r="G13" i="5"/>
  <c r="J13" i="5" s="1"/>
  <c r="K13" i="5" s="1"/>
  <c r="G15" i="4"/>
  <c r="K15" i="4" s="1"/>
  <c r="L15" i="4" s="1"/>
  <c r="L14" i="3"/>
  <c r="L5" i="3" l="1"/>
  <c r="G6" i="2"/>
  <c r="G6" i="1"/>
  <c r="M18" i="4"/>
  <c r="R18" i="4"/>
  <c r="M15" i="4"/>
  <c r="R15" i="4"/>
  <c r="K9" i="4"/>
  <c r="L9" i="4" s="1"/>
  <c r="G6" i="4"/>
  <c r="K8" i="4"/>
  <c r="L8" i="4" s="1"/>
  <c r="J5" i="3"/>
  <c r="P18" i="4"/>
  <c r="N18" i="4"/>
  <c r="O18" i="4"/>
  <c r="P15" i="4"/>
  <c r="O15" i="4"/>
  <c r="K14" i="4"/>
  <c r="L14" i="4" s="1"/>
  <c r="M14" i="4" s="1"/>
  <c r="Q18" i="4"/>
  <c r="J12" i="5"/>
  <c r="K12" i="5" s="1"/>
  <c r="I14" i="5"/>
  <c r="J14" i="5" s="1"/>
  <c r="K14" i="5" s="1"/>
  <c r="I16" i="4"/>
  <c r="K16" i="4" s="1"/>
  <c r="L16" i="4" s="1"/>
  <c r="I15" i="5"/>
  <c r="J15" i="5" s="1"/>
  <c r="K15" i="5" s="1"/>
  <c r="I17" i="4"/>
  <c r="K17" i="4" s="1"/>
  <c r="L17" i="4" s="1"/>
  <c r="L16" i="3"/>
  <c r="K7" i="4"/>
  <c r="Q15" i="4"/>
  <c r="I18" i="5"/>
  <c r="J18" i="5" s="1"/>
  <c r="K18" i="5" s="1"/>
  <c r="I20" i="4"/>
  <c r="K20" i="4" s="1"/>
  <c r="L20" i="4" s="1"/>
  <c r="I11" i="5"/>
  <c r="J11" i="5" s="1"/>
  <c r="K11" i="5" s="1"/>
  <c r="I13" i="4"/>
  <c r="K13" i="4" s="1"/>
  <c r="L13" i="4" s="1"/>
  <c r="M13" i="4" s="1"/>
  <c r="I9" i="5"/>
  <c r="J9" i="5" s="1"/>
  <c r="K9" i="5" s="1"/>
  <c r="I11" i="4"/>
  <c r="K11" i="4" s="1"/>
  <c r="L11" i="4" s="1"/>
  <c r="R11" i="4" s="1"/>
  <c r="F4" i="5"/>
  <c r="I10" i="5"/>
  <c r="J10" i="5" s="1"/>
  <c r="K10" i="5" s="1"/>
  <c r="I12" i="4"/>
  <c r="K12" i="4" s="1"/>
  <c r="L12" i="4" s="1"/>
  <c r="I8" i="5"/>
  <c r="I10" i="4"/>
  <c r="K10" i="4" s="1"/>
  <c r="L10" i="4" s="1"/>
  <c r="M10" i="4" s="1"/>
  <c r="G4" i="5"/>
  <c r="J5" i="5"/>
  <c r="K5" i="5" s="1"/>
  <c r="I17" i="5"/>
  <c r="J17" i="5" s="1"/>
  <c r="K17" i="5" s="1"/>
  <c r="I19" i="4"/>
  <c r="K19" i="4" s="1"/>
  <c r="L19" i="4" s="1"/>
  <c r="R12" i="4" l="1"/>
  <c r="M12" i="4"/>
  <c r="M8" i="4"/>
  <c r="R8" i="4"/>
  <c r="Q8" i="4"/>
  <c r="P8" i="4"/>
  <c r="P9" i="4"/>
  <c r="M9" i="4"/>
  <c r="N9" i="4" s="1"/>
  <c r="R9" i="4"/>
  <c r="Q12" i="4"/>
  <c r="M19" i="4"/>
  <c r="R19" i="4"/>
  <c r="M17" i="4"/>
  <c r="R17" i="4"/>
  <c r="R13" i="4"/>
  <c r="N14" i="4"/>
  <c r="R14" i="4"/>
  <c r="M11" i="4"/>
  <c r="Q11" i="4"/>
  <c r="Q10" i="4"/>
  <c r="R10" i="4"/>
  <c r="M16" i="4"/>
  <c r="R16" i="4"/>
  <c r="M20" i="4"/>
  <c r="N20" i="4" s="1"/>
  <c r="O20" i="4"/>
  <c r="R20" i="4"/>
  <c r="Q20" i="4"/>
  <c r="P20" i="4"/>
  <c r="Q9" i="4"/>
  <c r="O9" i="4"/>
  <c r="K6" i="4"/>
  <c r="I6" i="4"/>
  <c r="O8" i="4"/>
  <c r="N8" i="4"/>
  <c r="O19" i="4"/>
  <c r="P19" i="4"/>
  <c r="L16" i="5"/>
  <c r="O17" i="4"/>
  <c r="P17" i="4"/>
  <c r="O16" i="4"/>
  <c r="P16" i="4"/>
  <c r="P14" i="4"/>
  <c r="O14" i="4"/>
  <c r="Q14" i="4"/>
  <c r="O13" i="4"/>
  <c r="P13" i="4"/>
  <c r="P12" i="4"/>
  <c r="O12" i="4"/>
  <c r="P11" i="4"/>
  <c r="O11" i="4"/>
  <c r="O10" i="4"/>
  <c r="P10" i="4"/>
  <c r="S18" i="4"/>
  <c r="Q16" i="4"/>
  <c r="Q13" i="4"/>
  <c r="Q17" i="4"/>
  <c r="Q19" i="4"/>
  <c r="L7" i="4"/>
  <c r="I4" i="5"/>
  <c r="J8" i="5"/>
  <c r="K8" i="5" s="1"/>
  <c r="N15" i="4"/>
  <c r="S15" i="4" s="1"/>
  <c r="M7" i="4" l="1"/>
  <c r="N7" i="4" s="1"/>
  <c r="O7" i="4"/>
  <c r="O6" i="4" s="1"/>
  <c r="R7" i="4"/>
  <c r="R6" i="4" s="1"/>
  <c r="L6" i="4"/>
  <c r="S9" i="4"/>
  <c r="Q6" i="4"/>
  <c r="L7" i="5"/>
  <c r="M7" i="5" s="1"/>
  <c r="P6" i="4"/>
  <c r="S8" i="4"/>
  <c r="L6" i="5"/>
  <c r="M6" i="5" s="1"/>
  <c r="L13" i="5"/>
  <c r="M13" i="5" s="1"/>
  <c r="L12" i="5"/>
  <c r="M12" i="5" s="1"/>
  <c r="S14" i="4"/>
  <c r="N16" i="4"/>
  <c r="S16" i="4" s="1"/>
  <c r="N11" i="4"/>
  <c r="K4" i="5"/>
  <c r="N19" i="4"/>
  <c r="S19" i="4" s="1"/>
  <c r="N17" i="4"/>
  <c r="S17" i="4" s="1"/>
  <c r="N10" i="4"/>
  <c r="S10" i="4" s="1"/>
  <c r="L18" i="5"/>
  <c r="N13" i="4"/>
  <c r="S13" i="4" s="1"/>
  <c r="J4" i="5"/>
  <c r="N12" i="4"/>
  <c r="L10" i="5" s="1"/>
  <c r="M6" i="4" l="1"/>
  <c r="L14" i="5"/>
  <c r="M14" i="5" s="1"/>
  <c r="M18" i="5"/>
  <c r="L17" i="5"/>
  <c r="M17" i="5" s="1"/>
  <c r="L15" i="5"/>
  <c r="M15" i="5" s="1"/>
  <c r="L11" i="5"/>
  <c r="M11" i="5" s="1"/>
  <c r="M10" i="5"/>
  <c r="L9" i="5"/>
  <c r="M9" i="5" s="1"/>
  <c r="L8" i="5"/>
  <c r="M8" i="5" s="1"/>
  <c r="M16" i="5"/>
  <c r="S20" i="4"/>
  <c r="S11" i="4"/>
  <c r="N6" i="4"/>
  <c r="S12" i="4"/>
  <c r="S7" i="4" l="1"/>
  <c r="S6" i="4" s="1"/>
  <c r="L5" i="5"/>
  <c r="L4" i="5" l="1"/>
  <c r="M5" i="5"/>
  <c r="M4" i="5" s="1"/>
  <c r="D18" i="5"/>
  <c r="E6" i="3"/>
  <c r="D5" i="5" s="1"/>
</calcChain>
</file>

<file path=xl/sharedStrings.xml><?xml version="1.0" encoding="utf-8"?>
<sst xmlns="http://schemas.openxmlformats.org/spreadsheetml/2006/main" count="377" uniqueCount="270">
  <si>
    <t>아동 30명*5,662*12월= 2,038,320
생일파티 30명*55,000= 1,650,000
인솔자프로그램사업비 17,000*4*6=408,000
계                           4,096,320</t>
  </si>
  <si>
    <t>기관홍보용 달력제작 2,215*200부=443,000
기관홍보용 선물제작 5,000*150개=600,000
기타 운영경비                  448,000
계                           1,491,000</t>
  </si>
  <si>
    <t>교복비 300,000*15명*2회= 6,600,000</t>
  </si>
  <si>
    <t>문화체험비 30명*14,000*12월=5,040,000</t>
  </si>
  <si>
    <t>학습재료 등 31,809*35명= 1,113,315</t>
  </si>
  <si>
    <t>바우처지원비 월100,000*12월=1,200,000</t>
  </si>
  <si>
    <t>행동개선프로그램    30,000*10명=  300,000
치료프로그램         70,000*5명=  350,000
기타정서지원프로그램 71,600원*10명=716,000 
계                              1,366,000</t>
  </si>
  <si>
    <t>장기
요양보험
(10.25%)</t>
  </si>
  <si>
    <t>개인결연(개인후원,어린이재단,디딤씨앗)
아동연합회 경유 지정후원금
지역사회 지정후원금</t>
  </si>
  <si>
    <t>치료기관 직접 지원으로 사업내용변경
진단검사비 300,000*2명 = 600,000
계                      600,000</t>
  </si>
  <si>
    <t>학용품비</t>
  </si>
  <si>
    <t>시설장비유지비</t>
  </si>
  <si>
    <t>기타잡수입</t>
  </si>
  <si>
    <t>(단위:천원)</t>
  </si>
  <si>
    <t>교 통 비</t>
  </si>
  <si>
    <t>여    비</t>
  </si>
  <si>
    <t>과     목</t>
  </si>
  <si>
    <t>자산취득비</t>
  </si>
  <si>
    <t>기관운영비</t>
  </si>
  <si>
    <t>차 량 비</t>
  </si>
  <si>
    <t>지정후원금</t>
  </si>
  <si>
    <t>연 료 비</t>
  </si>
  <si>
    <t>합    계</t>
  </si>
  <si>
    <t>법인전입금</t>
  </si>
  <si>
    <t>비지정후원금</t>
  </si>
  <si>
    <t>급    여</t>
  </si>
  <si>
    <t>전년도이월금</t>
  </si>
  <si>
    <t>공공요금</t>
  </si>
  <si>
    <t xml:space="preserve">잡지출 </t>
  </si>
  <si>
    <t>기타후생경비</t>
  </si>
  <si>
    <t>산 출 기 초</t>
  </si>
  <si>
    <t>수학여행비</t>
  </si>
  <si>
    <t>제세공과금</t>
  </si>
  <si>
    <t>시도보조금</t>
  </si>
  <si>
    <t>기타운영비</t>
  </si>
  <si>
    <t>치료재활사업비</t>
  </si>
  <si>
    <t>업무추진비</t>
  </si>
  <si>
    <t>예상
인원</t>
  </si>
  <si>
    <t>환경개선비</t>
  </si>
  <si>
    <t>이미용비</t>
  </si>
  <si>
    <t>하계수련비</t>
  </si>
  <si>
    <t>국고보조금</t>
  </si>
  <si>
    <t>생활지도원6</t>
  </si>
  <si>
    <t>후원금수입</t>
  </si>
  <si>
    <t>표준보수액</t>
  </si>
  <si>
    <t>교 복 비</t>
  </si>
  <si>
    <t>의 료 비</t>
  </si>
  <si>
    <t>피 복 비</t>
  </si>
  <si>
    <t>기타보조금</t>
  </si>
  <si>
    <t>생활지도원2</t>
  </si>
  <si>
    <t>제 수 당</t>
  </si>
  <si>
    <t>회 의 비</t>
  </si>
  <si>
    <t>(단위:원)</t>
  </si>
  <si>
    <t>재산조성비</t>
  </si>
  <si>
    <t>차감지급액</t>
  </si>
  <si>
    <t>자립전담요원</t>
  </si>
  <si>
    <t>세 출 부</t>
  </si>
  <si>
    <t>보조금수입</t>
  </si>
  <si>
    <t>시간외수당</t>
  </si>
  <si>
    <t>기타교육비</t>
  </si>
  <si>
    <t>행사지원비</t>
  </si>
  <si>
    <t>생활지도원4</t>
  </si>
  <si>
    <t>학습지원비</t>
  </si>
  <si>
    <t>세 입 부</t>
  </si>
  <si>
    <t>생활지도원</t>
  </si>
  <si>
    <t>명절휴가비</t>
  </si>
  <si>
    <t>지급기준</t>
  </si>
  <si>
    <t>산출내역</t>
  </si>
  <si>
    <t>지급회수</t>
  </si>
  <si>
    <t>생활지도원11</t>
  </si>
  <si>
    <t>생활지도원5</t>
  </si>
  <si>
    <t>생활지도원3</t>
  </si>
  <si>
    <t>예 산 액</t>
  </si>
  <si>
    <t>안전관리비</t>
  </si>
  <si>
    <t>월동대책비</t>
  </si>
  <si>
    <t>명절위로비</t>
  </si>
  <si>
    <t>원  장</t>
  </si>
  <si>
    <t>종사자급식비</t>
  </si>
  <si>
    <t>취사연료비</t>
  </si>
  <si>
    <t xml:space="preserve">도서구입비
</t>
  </si>
  <si>
    <t>각종비품구입</t>
  </si>
  <si>
    <t>가족수당</t>
  </si>
  <si>
    <t>기본급계</t>
  </si>
  <si>
    <t>합  계</t>
  </si>
  <si>
    <t>주부식비</t>
  </si>
  <si>
    <t>제수당계</t>
  </si>
  <si>
    <t>성 애 원</t>
  </si>
  <si>
    <t>생활지도원1</t>
  </si>
  <si>
    <t>생활지도원9</t>
  </si>
  <si>
    <t>생활지도원8</t>
  </si>
  <si>
    <t>기본운영비</t>
  </si>
  <si>
    <t>생활지도원10</t>
  </si>
  <si>
    <t>(단위 : 천원)</t>
  </si>
  <si>
    <t>30,000/년1인당</t>
  </si>
  <si>
    <t>산재보험
(0.9%)</t>
  </si>
  <si>
    <t>종사자복지포인트</t>
  </si>
  <si>
    <t>100,000/년1회</t>
  </si>
  <si>
    <t>국민연금
(4.5%)</t>
  </si>
  <si>
    <t>653,000/월</t>
  </si>
  <si>
    <t>교육청 전액 지원</t>
  </si>
  <si>
    <t>중등학생부교재비 25명*50,000*년1회 1,250,000
초등부교재비      4명*50,000*년1회   200,000
기타도서구입비   100,000*4분기=      400,000
계                                1,850,000</t>
  </si>
  <si>
    <t>산  출  기  초</t>
  </si>
  <si>
    <t>사회보험
부담비용</t>
  </si>
  <si>
    <t>수용비및
수수료</t>
  </si>
  <si>
    <t>아동개인결연
프로그램</t>
  </si>
  <si>
    <t>3,252,000/4년마다</t>
  </si>
  <si>
    <t>교육청, 해당 학교에서 지원</t>
  </si>
  <si>
    <t>4년 마다 환경개선비 지급</t>
  </si>
  <si>
    <t>2,000,000/년1회</t>
  </si>
  <si>
    <t>1,600/일1인당,240일</t>
  </si>
  <si>
    <t>퇴직적립금
(A/12)</t>
  </si>
  <si>
    <t>고용보험
(1.05%)</t>
  </si>
  <si>
    <t>건강보험
(3.545%)</t>
  </si>
  <si>
    <t>바우처
프로그램</t>
  </si>
  <si>
    <t>춘계부식비/월동김장비</t>
  </si>
  <si>
    <t>기타예금
이자수입</t>
  </si>
  <si>
    <t>특별위로비(설,추석)</t>
  </si>
  <si>
    <t>의무교육
프로그램</t>
  </si>
  <si>
    <t>프로그램
사업비</t>
  </si>
  <si>
    <t>비         교</t>
  </si>
  <si>
    <t>합      계</t>
  </si>
  <si>
    <t>법인전입금
(후원금)</t>
  </si>
  <si>
    <t>사 용 자 부 담</t>
  </si>
  <si>
    <t>정서지원
프로그램</t>
  </si>
  <si>
    <t>문화체험
사업비</t>
  </si>
  <si>
    <t>85,000/년1인당</t>
  </si>
  <si>
    <t>비        교</t>
  </si>
  <si>
    <t>퇴직금및
퇴직적립금</t>
  </si>
  <si>
    <t>예체능
프로그램</t>
  </si>
  <si>
    <t>생 계 비
-생계비
-춘계부식/김장비
-월동대책비
-특별위로비</t>
  </si>
  <si>
    <t>감</t>
  </si>
  <si>
    <t>교통비</t>
  </si>
  <si>
    <t>운영비</t>
  </si>
  <si>
    <t>사업비</t>
  </si>
  <si>
    <t>기본급</t>
  </si>
  <si>
    <t>잡지출</t>
  </si>
  <si>
    <t>피복비</t>
  </si>
  <si>
    <t>잡수입</t>
  </si>
  <si>
    <t>목</t>
  </si>
  <si>
    <t>교육비</t>
  </si>
  <si>
    <t>공제액</t>
  </si>
  <si>
    <t>사무비</t>
  </si>
  <si>
    <t>관</t>
  </si>
  <si>
    <t>예비비</t>
  </si>
  <si>
    <t>성명</t>
  </si>
  <si>
    <t>월</t>
  </si>
  <si>
    <t>예산액</t>
  </si>
  <si>
    <t>비 고</t>
  </si>
  <si>
    <t>현명길</t>
  </si>
  <si>
    <t>합 계</t>
  </si>
  <si>
    <t>조유미</t>
  </si>
  <si>
    <t>연1회</t>
  </si>
  <si>
    <t>최연아</t>
  </si>
  <si>
    <t>김도윤</t>
  </si>
  <si>
    <t>김문정</t>
  </si>
  <si>
    <t>정다솔</t>
  </si>
  <si>
    <t>소 계</t>
  </si>
  <si>
    <t xml:space="preserve"> </t>
  </si>
  <si>
    <t>기준액</t>
  </si>
  <si>
    <t>NO</t>
  </si>
  <si>
    <t>김희련</t>
  </si>
  <si>
    <t>김희현</t>
  </si>
  <si>
    <t>김소영</t>
  </si>
  <si>
    <t>직책</t>
  </si>
  <si>
    <t>손소영</t>
  </si>
  <si>
    <t>조리원</t>
  </si>
  <si>
    <t>강명수</t>
  </si>
  <si>
    <t>28명</t>
  </si>
  <si>
    <t>급여계</t>
  </si>
  <si>
    <t>호봉</t>
  </si>
  <si>
    <t>전입금</t>
  </si>
  <si>
    <t>계</t>
  </si>
  <si>
    <t xml:space="preserve">항 </t>
  </si>
  <si>
    <t>시간</t>
  </si>
  <si>
    <t>성애원</t>
  </si>
  <si>
    <t>시설비</t>
  </si>
  <si>
    <t>합계</t>
  </si>
  <si>
    <t>소계</t>
  </si>
  <si>
    <t>총급여</t>
  </si>
  <si>
    <t>증</t>
  </si>
  <si>
    <t>인건비</t>
  </si>
  <si>
    <t>사무원</t>
  </si>
  <si>
    <t>지원금</t>
  </si>
  <si>
    <t>이월금</t>
  </si>
  <si>
    <t>구 분</t>
  </si>
  <si>
    <t>주부식비통합
-피복비
-취사연료 포함</t>
  </si>
  <si>
    <t>신원보증보험        15,000*2명= 30,000
상해보험(아동+종사자+여행자)    400,000
화재보험                       500,000
자동차보험(스타렉스3164)        700,000
자동차보험(스타렉스8394)        700,000
자동차보험(모닝9214)            600,000
자동차보험(스파크6742)          600,000
자동차보험(모닝9782)            600,000
영업배상책임보험                600,000
자동차세                       800,000
환경개선부담금                  400,000
아동연합회비960,000*4분기     3,840,000
계                           9,770,000</t>
  </si>
  <si>
    <t>예체능  95,083*12월= 1,141,000</t>
  </si>
  <si>
    <t>교통안전,재난대비,약물오남용
실종예방,성폭력예방</t>
  </si>
  <si>
    <t>수용기관경비
-수용기관경비
-아동용돈
-하계수련비</t>
  </si>
  <si>
    <t>김상철</t>
    <phoneticPr fontId="22" type="noConversion"/>
  </si>
  <si>
    <t>정정덕</t>
    <phoneticPr fontId="22" type="noConversion"/>
  </si>
  <si>
    <t>* 2024년도 기초생활보장 지침 중 시설생계급여 등 지원기준</t>
    <phoneticPr fontId="22" type="noConversion"/>
  </si>
  <si>
    <t>2024년 임직원 보수일람표</t>
    <phoneticPr fontId="22" type="noConversion"/>
  </si>
  <si>
    <t>2024년 종사자 사회보험 산출내역</t>
    <phoneticPr fontId="22" type="noConversion"/>
  </si>
  <si>
    <t xml:space="preserve">연합회행사지원비                  2,300,000
어린이날행사비      30명*10,000원=  300,000
성탄파티           30명*10,000원=   300,000
수련활동비         30명*50,000원= 1,500,000
계                               4,400,000 </t>
    <phoneticPr fontId="22" type="noConversion"/>
  </si>
  <si>
    <t>한민정</t>
    <phoneticPr fontId="22" type="noConversion"/>
  </si>
  <si>
    <t>14명</t>
    <phoneticPr fontId="22" type="noConversion"/>
  </si>
  <si>
    <r>
      <rPr>
        <sz val="11"/>
        <color rgb="FFFF0000"/>
        <rFont val="바탕체"/>
        <family val="1"/>
        <charset val="129"/>
      </rPr>
      <t>14,270</t>
    </r>
    <r>
      <rPr>
        <sz val="11"/>
        <color rgb="FF000000"/>
        <rFont val="바탕체"/>
        <family val="1"/>
        <charset val="129"/>
      </rPr>
      <t>/년1인당</t>
    </r>
    <phoneticPr fontId="22" type="noConversion"/>
  </si>
  <si>
    <t>월</t>
    <phoneticPr fontId="22" type="noConversion"/>
  </si>
  <si>
    <t>년</t>
    <phoneticPr fontId="22" type="noConversion"/>
  </si>
  <si>
    <t>한민정</t>
    <phoneticPr fontId="22" type="noConversion"/>
  </si>
  <si>
    <t>28명*14,270원*년1회=399,560</t>
    <phoneticPr fontId="22" type="noConversion"/>
  </si>
  <si>
    <t>소 계</t>
    <phoneticPr fontId="22" type="noConversion"/>
  </si>
  <si>
    <t>아동용돈</t>
    <phoneticPr fontId="22" type="noConversion"/>
  </si>
  <si>
    <t>학습보조비</t>
    <phoneticPr fontId="22" type="noConversion"/>
  </si>
  <si>
    <t>고 120,000/년1인당
중 100,000/년1인당
초  80,000/년1인당</t>
    <phoneticPr fontId="22" type="noConversion"/>
  </si>
  <si>
    <t>운영비</t>
    <phoneticPr fontId="22" type="noConversion"/>
  </si>
  <si>
    <t>3세이상
28명</t>
    <phoneticPr fontId="22" type="noConversion"/>
  </si>
  <si>
    <r>
      <t xml:space="preserve">연 찬 회 : 400,000
사생대회 : 100,000
축구,계주대회 : 800,000
</t>
    </r>
    <r>
      <rPr>
        <u/>
        <sz val="11"/>
        <color rgb="FF000000"/>
        <rFont val="바탕체"/>
        <family val="1"/>
        <charset val="129"/>
      </rPr>
      <t xml:space="preserve">자립체험 : 1,000,000   </t>
    </r>
    <r>
      <rPr>
        <sz val="11"/>
        <color rgb="FF000000"/>
        <rFont val="바탕체"/>
        <family val="1"/>
        <charset val="129"/>
      </rPr>
      <t xml:space="preserve">
계 2,300,000</t>
    </r>
    <phoneticPr fontId="22" type="noConversion"/>
  </si>
  <si>
    <t xml:space="preserve">학용품구입 3,000*28명*12월= 1,008,000                      </t>
    <phoneticPr fontId="22" type="noConversion"/>
  </si>
  <si>
    <t>개인결연금 26명 67,510,000</t>
    <phoneticPr fontId="22" type="noConversion"/>
  </si>
  <si>
    <t>차량유류대     500000*12월= 6,000,000
차량정비유지비 400,000*12월= 3,432,000
차량소모품비   400,000*12월= 3,428,000
계                         12,860,000</t>
    <phoneticPr fontId="22" type="noConversion"/>
  </si>
  <si>
    <t>1차추경</t>
    <phoneticPr fontId="22" type="noConversion"/>
  </si>
  <si>
    <t>2차추경</t>
    <phoneticPr fontId="22" type="noConversion"/>
  </si>
  <si>
    <t>아동용돈         7,713,550
하계수련비         480,000
교통비           4,544,000
학습보조비       1,660,000
안전관리비       2,000,000
행사지원비       2,300,000
종사자복지포인트  1,383,330
계              20,080,880</t>
    <phoneticPr fontId="22" type="noConversion"/>
  </si>
  <si>
    <t>연1회</t>
    <phoneticPr fontId="22" type="noConversion"/>
  </si>
  <si>
    <t xml:space="preserve">2024년도 성애원(시설) 제2차 세입·세출 추가경정 예산(안) </t>
    <phoneticPr fontId="22" type="noConversion"/>
  </si>
  <si>
    <t>12명</t>
    <phoneticPr fontId="22" type="noConversion"/>
  </si>
  <si>
    <t>16명</t>
    <phoneticPr fontId="22" type="noConversion"/>
  </si>
  <si>
    <t>653,000원*12월=7,836,000</t>
    <phoneticPr fontId="22" type="noConversion"/>
  </si>
  <si>
    <t>28명*142,560원*12월=47,900,160</t>
    <phoneticPr fontId="22" type="noConversion"/>
  </si>
  <si>
    <t>142,560/월</t>
    <phoneticPr fontId="22" type="noConversion"/>
  </si>
  <si>
    <t xml:space="preserve">2024년도 성애원(시설) 제2차 세입·세출 추가경정 예산(안) </t>
    <phoneticPr fontId="22" type="noConversion"/>
  </si>
  <si>
    <t>기본급     515,672,300</t>
    <phoneticPr fontId="22" type="noConversion"/>
  </si>
  <si>
    <t xml:space="preserve">명절휴가비  52,075,620
시간외수당  83,113,610
가족수당     7,600,000
계         142,789,230      </t>
    <phoneticPr fontId="22" type="noConversion"/>
  </si>
  <si>
    <t>퇴직금및퇴직적립금 57,203,550</t>
    <phoneticPr fontId="22" type="noConversion"/>
  </si>
  <si>
    <t xml:space="preserve">
후원자간담회비    30,000원</t>
    <phoneticPr fontId="22" type="noConversion"/>
  </si>
  <si>
    <t xml:space="preserve">직원교육비  20,000*14명=280,000
직원출장비 100,000* 2명=200,000
시설장 세미나비          910,000
사무국장 세미나비        400,000
계                    1,790,000 </t>
    <phoneticPr fontId="22" type="noConversion"/>
  </si>
  <si>
    <t>사무용품비     250,000*12월= 3,000,000
인쇄비         200,000* 4월=  800,000
집기구입비     100,000* 6월=  600,000
공고료          50,000*12월=  600,000
수수료          50,000*12월=  600,000
등기료          50,000*12월=  600,000
운송비          50,000*12월=  600,000
통행료          50,000*12월=  600,000
주차료          50,000*12월=  600,000
A/S비           50,000*12월=  600,000
신문대금        30,000*12월=  360,000
사무기기임대료  297,000*12월= 3,564,000
정수기 렌탈료  200,000*12월=  2,400,000
기타                         7,715,670
계                          22,639,670</t>
    <phoneticPr fontId="22" type="noConversion"/>
  </si>
  <si>
    <t>종사자복지포인트</t>
    <phoneticPr fontId="22" type="noConversion"/>
  </si>
  <si>
    <t>시설비 (건물유지보수)</t>
    <phoneticPr fontId="22" type="noConversion"/>
  </si>
  <si>
    <t>건물유지비용     500,000*12월=6,000,000
전기안전관리비    88,000*12월=1,056,000                   소방안전관리비   143,000*12월=1,716,000
승강기안전관리비  99,000*12월=1,188,000  
장비유지비용                  2,072,900
계                          12,032,900</t>
    <phoneticPr fontId="22" type="noConversion"/>
  </si>
  <si>
    <t>진료비 및 약제비     50,000*12월=2,218,000
약품구입            25,000*12월=  300,000
안경수선및제작비 50,000*4명*12월=1,082,000
치아교정비                       4,400,000
계                              8,000,000</t>
    <phoneticPr fontId="22" type="noConversion"/>
  </si>
  <si>
    <t xml:space="preserve">후원자 감사패     66,000원*2개=    132,000
후원자 감사선물  500,000원*2회=  1,000,000
기타 기관운영비                  1,683,000
  계                            2,815,000              </t>
    <phoneticPr fontId="22" type="noConversion"/>
  </si>
  <si>
    <t>중,고등학생 1,600*240일      4,544,000
아동교통비                   5,680,000
계                          10,224,000</t>
    <phoneticPr fontId="22" type="noConversion"/>
  </si>
  <si>
    <t>전화요금          150,000*12월=   1,800,000
전기요금          768,666*12월=   9,224,000
상하수도요금      500,000*12월=   6,415,660
인터넷및키폰요금  150,000*12월=   1,800,000
TV사용료           50,000*12월=    600,000
우편요금          30,000*12월=     360,000
쓰레기봉투구입    100,000*12월=  1,200,000
납부필증          100,000*12월=  1,200,000
계                              22,599,660</t>
    <phoneticPr fontId="22" type="noConversion"/>
  </si>
  <si>
    <t>아동이미용비      월175,000*12월=2,100,000
아동목욕비      16명*7,000*12월= 1,400,000
계                              3,500,000</t>
    <phoneticPr fontId="22" type="noConversion"/>
  </si>
  <si>
    <t>취사연료비   3,360*28명*12월= 1,128,960
종사자급식비 1,000*14명*12월=   168,000
심야전기     1,344,160*12월= 10,764,121
계                          12,061,081</t>
    <phoneticPr fontId="22" type="noConversion"/>
  </si>
  <si>
    <t>고 11명
중  3명
초  2명</t>
    <phoneticPr fontId="22" type="noConversion"/>
  </si>
  <si>
    <t>53,700*28명*12월=18,043,200원</t>
    <phoneticPr fontId="22" type="noConversion"/>
  </si>
  <si>
    <t>아동급식비  300,000*28명*12월=  88,210,890
종사자급식비14명*68,300원*12월= 11,467,000 
춘계부식,김장비14,270원*28명*1회=  399,560
월동대책비     40,000*25명*1회=  1,000,000
특별위로비     50,000*28명*1회 = 1,400,000
후원금                           6,000,000
계                             108,477,450</t>
    <phoneticPr fontId="22" type="noConversion"/>
  </si>
  <si>
    <t>피복비 53,700*28명*12월 =  18,043,200
후원금 29,223*30명*12월 =   2,020,280
계                        20,063,480</t>
    <phoneticPr fontId="22" type="noConversion"/>
  </si>
  <si>
    <t>40,000원*25명*1회=1,000,000</t>
    <phoneticPr fontId="22" type="noConversion"/>
  </si>
  <si>
    <t>277,835*28명*12월=93,352,560
장기입원자1년차감액2,570,835*2명
=5,141,670</t>
    <phoneticPr fontId="22" type="noConversion"/>
  </si>
  <si>
    <t xml:space="preserve">2024년 성애원(시설) 제2차 추가경정예산 경상보조금 생계비(국시비) 산출내역 </t>
    <phoneticPr fontId="22" type="noConversion"/>
  </si>
  <si>
    <t>고 11명*43,000원*12월=5,160,000
중  3명*30,000원*12월=1,080,000
초  2명*22,000원*12월=  528,000
학년변경             =  429,550
계 7,713,550</t>
    <phoneticPr fontId="22" type="noConversion"/>
  </si>
  <si>
    <t>2023년수령</t>
    <phoneticPr fontId="22" type="noConversion"/>
  </si>
  <si>
    <t>14명*100,000-16,670=1,383,330</t>
    <phoneticPr fontId="22" type="noConversion"/>
  </si>
  <si>
    <t>12명*32,000*12월-64,000=4,544,000</t>
    <phoneticPr fontId="22" type="noConversion"/>
  </si>
  <si>
    <t>3세이상 16명*30,000*년1회=480,000</t>
    <phoneticPr fontId="22" type="noConversion"/>
  </si>
  <si>
    <t>2024년 성애원(시설) 제2차 추가경정예산 관리운영비 산출내역(시비)</t>
    <phoneticPr fontId="22" type="noConversion"/>
  </si>
  <si>
    <t xml:space="preserve">복지포인트 13명*100,000
           1명*383,330
계 1,383,330 </t>
    <phoneticPr fontId="22" type="noConversion"/>
  </si>
  <si>
    <t xml:space="preserve">국민건강보험 23,338,080
장기요양보험  3,022,680
국민연금보험 28,665,520
산재보험      5,967,320
고용보험      6,861,520
계           67,855,120 </t>
    <phoneticPr fontId="22" type="noConversion"/>
  </si>
  <si>
    <t>명절선물구입 14명*10,000*2회=  280,000
직원워크샵   14명*15,000*1회=  210,000
공로패제작    2명*66,000    =  132,000
생일축하금   14명*30,000    =  420,000
포상선물비    2명*50,000    =  100,000
퇴직연금수수료(전입금)        1,200,000
계                           2,342,000</t>
    <phoneticPr fontId="22" type="noConversion"/>
  </si>
  <si>
    <r>
      <t xml:space="preserve">종사자급식비(생활지도원)
</t>
    </r>
    <r>
      <rPr>
        <b/>
        <u/>
        <sz val="10"/>
        <color theme="1"/>
        <rFont val="굴림체"/>
        <family val="3"/>
        <charset val="129"/>
      </rPr>
      <t>10명*67,170*12월=8,060,000</t>
    </r>
    <r>
      <rPr>
        <b/>
        <sz val="10"/>
        <color theme="1"/>
        <rFont val="굴림체"/>
        <family val="3"/>
        <charset val="129"/>
      </rPr>
      <t xml:space="preserve">
종사자급식비(사무실/주방)
</t>
    </r>
    <r>
      <rPr>
        <b/>
        <u/>
        <sz val="10"/>
        <color theme="1"/>
        <rFont val="굴림체"/>
        <family val="3"/>
        <charset val="129"/>
      </rPr>
      <t>4명*60,000원*12월=3,120,000</t>
    </r>
    <r>
      <rPr>
        <b/>
        <sz val="10"/>
        <color theme="1"/>
        <rFont val="굴림체"/>
        <family val="3"/>
        <charset val="129"/>
      </rPr>
      <t xml:space="preserve">                             계 11,180,000</t>
    </r>
    <phoneticPr fontId="22" type="noConversion"/>
  </si>
  <si>
    <t xml:space="preserve">실습생 급식비 3명*30,000*2회=180,000
기간제 급식비                270,000
계 450,000                     </t>
    <phoneticPr fontId="22" type="noConversion"/>
  </si>
  <si>
    <t>비지정후원금 120,394,164
지정후원금     2,686,327
온누리상품권     740,020
계 123,820,511</t>
    <phoneticPr fontId="22" type="noConversion"/>
  </si>
  <si>
    <r>
      <t xml:space="preserve">아동필요용품 10,715*28명*12월=    3,600,000
아동핸드폰요금 16,071원*28명*12월=5,400,000
아동용돈 16명기준                7,713,550
아동용돈(후원금)80,950*28명*12월=49,034,725
수련활동비          30,000*16명 =  480,000
기타                             1,775,000
계                              </t>
    </r>
    <r>
      <rPr>
        <b/>
        <sz val="9"/>
        <color theme="1"/>
        <rFont val="굴림체"/>
        <family val="3"/>
        <charset val="129"/>
      </rPr>
      <t>68,003,275</t>
    </r>
    <phoneticPr fontId="22" type="noConversion"/>
  </si>
  <si>
    <t>학습보조비   고10명*120,000*년1회  1,200,000
             중3명*100,000*년1회    300,000
             초2명*80,000*년1회     160,000
             학원비               7,540,000
계                                9,200,000</t>
    <phoneticPr fontId="22" type="noConversion"/>
  </si>
  <si>
    <t>고 11명
중  3명
초  2명</t>
    <phoneticPr fontId="22" type="noConversion"/>
  </si>
  <si>
    <r>
      <t xml:space="preserve">고 11명*120,000원*년1회=1,320,000
중  3명*100,000원*년1회=  300,000
초  2명 *80,000원*년1회=  160,000
</t>
    </r>
    <r>
      <rPr>
        <sz val="11"/>
        <color theme="1"/>
        <rFont val="바탕체"/>
        <family val="1"/>
        <charset val="129"/>
      </rPr>
      <t>계 1,780,000</t>
    </r>
    <phoneticPr fontId="22" type="noConversion"/>
  </si>
  <si>
    <r>
      <t xml:space="preserve">생계비              109,783,050
인건비             </t>
    </r>
    <r>
      <rPr>
        <b/>
        <sz val="10"/>
        <color rgb="FFFF0000"/>
        <rFont val="굴림체"/>
        <family val="3"/>
        <charset val="129"/>
      </rPr>
      <t xml:space="preserve"> </t>
    </r>
    <r>
      <rPr>
        <b/>
        <sz val="10"/>
        <color theme="1"/>
        <rFont val="굴림체"/>
        <family val="3"/>
        <charset val="129"/>
      </rPr>
      <t xml:space="preserve">783,520,200
운영비               47,900,160
기본 운영비           7,836,000
춘계부식비/월동김장비    399,560
계                  949,438,970   </t>
    </r>
    <phoneticPr fontId="22" type="noConversion"/>
  </si>
  <si>
    <t xml:space="preserve"> </t>
    <phoneticPr fontId="22" type="noConversion"/>
  </si>
  <si>
    <t>1차 추경예산 대비 1% 감액</t>
    <phoneticPr fontId="22" type="noConversion"/>
  </si>
  <si>
    <t>2024년 종사자 인건비 산출내역</t>
    <phoneticPr fontId="22" type="noConversion"/>
  </si>
  <si>
    <t>3,360*28명*12월=1,128,960
=1,128,960</t>
    <phoneticPr fontId="22" type="noConversion"/>
  </si>
  <si>
    <t>50,000원*28명*1회=1,400,000</t>
    <phoneticPr fontId="22" type="noConversion"/>
  </si>
  <si>
    <t>2024년 성애원(시설) 제2차 추가경정예산 관리운영비 산출내역(국시비)</t>
    <phoneticPr fontId="22" type="noConversion"/>
  </si>
  <si>
    <t>고 43,000/월1인당
중 30,000/월1인당
초 22,000/월1인당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</si>
</sst>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;[Red]#,##0"/>
  </numFmts>
  <fonts count="4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b/>
      <sz val="14"/>
      <color rgb="FF000000"/>
      <name val="바탕체"/>
      <family val="1"/>
      <charset val="129"/>
    </font>
    <font>
      <b/>
      <sz val="10"/>
      <color rgb="FF000000"/>
      <name val="바탕체"/>
      <family val="1"/>
      <charset val="129"/>
    </font>
    <font>
      <b/>
      <sz val="11"/>
      <color rgb="FF000000"/>
      <name val="바탕체"/>
      <family val="1"/>
      <charset val="129"/>
    </font>
    <font>
      <sz val="11"/>
      <color rgb="FF000000"/>
      <name val="바탕체"/>
      <family val="1"/>
      <charset val="129"/>
    </font>
    <font>
      <sz val="9"/>
      <color rgb="FF000000"/>
      <name val="바탕체"/>
      <family val="1"/>
      <charset val="129"/>
    </font>
    <font>
      <b/>
      <sz val="12"/>
      <color rgb="FF000000"/>
      <name val="바탕체"/>
      <family val="1"/>
      <charset val="129"/>
    </font>
    <font>
      <sz val="10"/>
      <color rgb="FF000000"/>
      <name val="바탕체"/>
      <family val="1"/>
      <charset val="129"/>
    </font>
    <font>
      <sz val="11"/>
      <color rgb="FFFF0000"/>
      <name val="굴림체"/>
      <family val="3"/>
      <charset val="129"/>
    </font>
    <font>
      <b/>
      <sz val="20"/>
      <color rgb="FF000000"/>
      <name val="굴림체"/>
      <family val="3"/>
      <charset val="129"/>
    </font>
    <font>
      <sz val="12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22"/>
      <color rgb="FF000000"/>
      <name val="굴림체"/>
      <family val="3"/>
      <charset val="129"/>
    </font>
    <font>
      <sz val="11"/>
      <color rgb="FFFF0000"/>
      <name val="바탕체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0"/>
      <name val="바탕체"/>
      <family val="1"/>
      <charset val="129"/>
    </font>
    <font>
      <b/>
      <sz val="10"/>
      <name val="바탕체"/>
      <family val="1"/>
      <charset val="129"/>
    </font>
    <font>
      <b/>
      <sz val="11"/>
      <name val="바탕체"/>
      <family val="1"/>
      <charset val="129"/>
    </font>
    <font>
      <sz val="11"/>
      <color theme="1"/>
      <name val="바탕체"/>
      <family val="1"/>
      <charset val="129"/>
    </font>
    <font>
      <b/>
      <sz val="11"/>
      <color rgb="FF0000FF"/>
      <name val="바탕체"/>
      <family val="1"/>
      <charset val="129"/>
    </font>
    <font>
      <b/>
      <sz val="10"/>
      <color theme="1"/>
      <name val="바탕체"/>
      <family val="1"/>
      <charset val="129"/>
    </font>
    <font>
      <sz val="9"/>
      <color theme="1"/>
      <name val="바탕체"/>
      <family val="1"/>
      <charset val="129"/>
    </font>
    <font>
      <u/>
      <sz val="11"/>
      <color rgb="FF000000"/>
      <name val="바탕체"/>
      <family val="1"/>
      <charset val="129"/>
    </font>
    <font>
      <b/>
      <sz val="11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12"/>
      <color theme="1"/>
      <name val="굴림체"/>
      <family val="3"/>
      <charset val="129"/>
    </font>
    <font>
      <sz val="11"/>
      <name val="바탕체"/>
      <family val="1"/>
      <charset val="129"/>
    </font>
    <font>
      <b/>
      <sz val="11"/>
      <color theme="1"/>
      <name val="바탕체"/>
      <family val="1"/>
      <charset val="129"/>
    </font>
    <font>
      <sz val="11"/>
      <color theme="1"/>
      <name val="굴림체"/>
      <family val="3"/>
      <charset val="129"/>
    </font>
    <font>
      <b/>
      <u/>
      <sz val="10"/>
      <color theme="1"/>
      <name val="굴림체"/>
      <family val="3"/>
      <charset val="129"/>
    </font>
    <font>
      <b/>
      <sz val="20"/>
      <name val="굴림체"/>
      <family val="3"/>
      <charset val="129"/>
    </font>
    <font>
      <sz val="11"/>
      <name val="돋움"/>
      <family val="3"/>
      <charset val="129"/>
    </font>
    <font>
      <b/>
      <sz val="12"/>
      <name val="굴림체"/>
      <family val="3"/>
      <charset val="129"/>
    </font>
    <font>
      <b/>
      <sz val="9"/>
      <name val="굴림체"/>
      <family val="3"/>
      <charset val="129"/>
    </font>
    <font>
      <b/>
      <sz val="10"/>
      <color rgb="FFFF0000"/>
      <name val="굴림체"/>
      <family val="3"/>
      <charset val="129"/>
    </font>
    <font>
      <b/>
      <sz val="10"/>
      <color rgb="FF0000FF"/>
      <name val="바탕체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7">
    <xf numFmtId="0" fontId="0" fillId="0" borderId="0">
      <alignment vertical="center"/>
    </xf>
    <xf numFmtId="41" fontId="21" fillId="0" borderId="0">
      <alignment vertical="center"/>
    </xf>
    <xf numFmtId="0" fontId="0" fillId="0" borderId="0" xfId="0" applyAlignment="1">
      <alignment horizontal="center" vertical="center"/>
    </xf>
    <xf numFmtId="0" fontId="2" fillId="0" borderId="0"/>
    <xf numFmtId="0" fontId="2" fillId="0" borderId="0">
      <alignment vertical="center"/>
    </xf>
    <xf numFmtId="0" fontId="2" fillId="0" borderId="0"/>
    <xf numFmtId="41" fontId="2" fillId="0" borderId="0">
      <alignment vertical="center"/>
    </xf>
  </cellStyleXfs>
  <cellXfs count="280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1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4" fillId="0" borderId="1" xfId="1" applyNumberFormat="1" applyFont="1" applyBorder="1" applyAlignment="1" applyProtection="1">
      <alignment horizontal="center" vertical="center"/>
      <protection locked="0"/>
    </xf>
    <xf numFmtId="41" fontId="4" fillId="0" borderId="1" xfId="1" applyFont="1" applyBorder="1" applyAlignment="1" applyProtection="1">
      <alignment horizontal="center" vertical="center"/>
      <protection locked="0"/>
    </xf>
    <xf numFmtId="41" fontId="4" fillId="0" borderId="1" xfId="1" applyFont="1" applyBorder="1" applyAlignment="1" applyProtection="1">
      <alignment horizontal="center" vertical="center" wrapText="1"/>
      <protection locked="0"/>
    </xf>
    <xf numFmtId="176" fontId="5" fillId="0" borderId="1" xfId="1" applyNumberFormat="1" applyFont="1" applyBorder="1" applyAlignment="1" applyProtection="1">
      <alignment horizontal="right" vertical="center" shrinkToFit="1"/>
      <protection locked="0"/>
    </xf>
    <xf numFmtId="41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1" applyFont="1" applyBorder="1">
      <alignment vertical="center"/>
    </xf>
    <xf numFmtId="41" fontId="3" fillId="0" borderId="1" xfId="1" applyFont="1" applyBorder="1" applyAlignment="1" applyProtection="1">
      <alignment vertical="center" shrinkToFit="1"/>
      <protection locked="0"/>
    </xf>
    <xf numFmtId="0" fontId="2" fillId="0" borderId="0" xfId="4">
      <alignment vertical="center"/>
    </xf>
    <xf numFmtId="0" fontId="6" fillId="2" borderId="0" xfId="5" applyFont="1" applyFill="1" applyAlignment="1">
      <alignment horizontal="center"/>
    </xf>
    <xf numFmtId="41" fontId="6" fillId="2" borderId="0" xfId="6" applyFont="1" applyFill="1" applyAlignment="1">
      <alignment horizontal="center"/>
    </xf>
    <xf numFmtId="0" fontId="7" fillId="2" borderId="0" xfId="5" applyFont="1" applyFill="1" applyAlignment="1">
      <alignment horizontal="left" vertical="center"/>
    </xf>
    <xf numFmtId="0" fontId="8" fillId="0" borderId="0" xfId="4" applyFont="1">
      <alignment vertical="center"/>
    </xf>
    <xf numFmtId="0" fontId="9" fillId="0" borderId="0" xfId="4" applyFont="1">
      <alignment vertical="center"/>
    </xf>
    <xf numFmtId="0" fontId="9" fillId="2" borderId="0" xfId="4" applyFont="1" applyFill="1">
      <alignment vertical="center"/>
    </xf>
    <xf numFmtId="0" fontId="8" fillId="2" borderId="0" xfId="4" applyFont="1" applyFill="1">
      <alignment vertical="center"/>
    </xf>
    <xf numFmtId="41" fontId="9" fillId="2" borderId="0" xfId="4" applyNumberFormat="1" applyFont="1" applyFill="1">
      <alignment vertical="center"/>
    </xf>
    <xf numFmtId="0" fontId="9" fillId="2" borderId="1" xfId="3" applyFont="1" applyFill="1" applyBorder="1"/>
    <xf numFmtId="0" fontId="9" fillId="3" borderId="1" xfId="3" applyFont="1" applyFill="1" applyBorder="1" applyAlignment="1">
      <alignment horizontal="right"/>
    </xf>
    <xf numFmtId="0" fontId="9" fillId="2" borderId="1" xfId="3" applyFont="1" applyFill="1" applyBorder="1" applyAlignment="1">
      <alignment vertical="center"/>
    </xf>
    <xf numFmtId="177" fontId="9" fillId="4" borderId="1" xfId="3" applyNumberFormat="1" applyFont="1" applyFill="1" applyBorder="1" applyAlignment="1">
      <alignment horizontal="right" vertical="center"/>
    </xf>
    <xf numFmtId="0" fontId="9" fillId="2" borderId="1" xfId="3" applyFont="1" applyFill="1" applyBorder="1" applyAlignment="1">
      <alignment horizontal="center" vertical="center"/>
    </xf>
    <xf numFmtId="0" fontId="7" fillId="0" borderId="1" xfId="3" applyFont="1" applyBorder="1" applyAlignment="1">
      <alignment horizontal="right" vertical="center" wrapText="1"/>
    </xf>
    <xf numFmtId="0" fontId="10" fillId="0" borderId="1" xfId="3" applyFont="1" applyBorder="1" applyAlignment="1">
      <alignment horizontal="left" vertical="center" wrapText="1"/>
    </xf>
    <xf numFmtId="0" fontId="11" fillId="5" borderId="1" xfId="3" applyFont="1" applyFill="1" applyBorder="1" applyAlignment="1">
      <alignment horizontal="center" vertical="center"/>
    </xf>
    <xf numFmtId="0" fontId="7" fillId="5" borderId="1" xfId="3" applyFont="1" applyFill="1" applyBorder="1" applyAlignment="1">
      <alignment horizontal="center" vertical="center"/>
    </xf>
    <xf numFmtId="0" fontId="7" fillId="5" borderId="1" xfId="3" applyFont="1" applyFill="1" applyBorder="1" applyAlignment="1">
      <alignment horizontal="center" vertical="center" wrapText="1"/>
    </xf>
    <xf numFmtId="41" fontId="7" fillId="5" borderId="1" xfId="6" applyFont="1" applyFill="1" applyBorder="1" applyAlignment="1">
      <alignment horizontal="center" vertical="center"/>
    </xf>
    <xf numFmtId="0" fontId="7" fillId="2" borderId="2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left" vertical="center"/>
    </xf>
    <xf numFmtId="0" fontId="8" fillId="2" borderId="2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41" fontId="9" fillId="2" borderId="2" xfId="6" applyFont="1" applyFill="1" applyBorder="1" applyAlignment="1">
      <alignment horizontal="center" vertical="center"/>
    </xf>
    <xf numFmtId="0" fontId="8" fillId="2" borderId="2" xfId="3" applyFont="1" applyFill="1" applyBorder="1" applyAlignment="1">
      <alignment horizontal="left" vertical="center"/>
    </xf>
    <xf numFmtId="41" fontId="9" fillId="2" borderId="0" xfId="6" applyFont="1" applyFill="1">
      <alignment vertical="center"/>
    </xf>
    <xf numFmtId="0" fontId="8" fillId="0" borderId="0" xfId="4" applyFont="1" applyAlignment="1">
      <alignment horizontal="right" vertical="center"/>
    </xf>
    <xf numFmtId="41" fontId="8" fillId="0" borderId="0" xfId="6" applyFont="1">
      <alignment vertical="center"/>
    </xf>
    <xf numFmtId="0" fontId="8" fillId="0" borderId="0" xfId="4" applyFont="1" applyAlignment="1">
      <alignment horizontal="center" vertical="center"/>
    </xf>
    <xf numFmtId="0" fontId="10" fillId="4" borderId="1" xfId="3" applyFont="1" applyFill="1" applyBorder="1" applyAlignment="1">
      <alignment horizontal="left" vertical="center" wrapText="1"/>
    </xf>
    <xf numFmtId="41" fontId="3" fillId="2" borderId="1" xfId="1" applyFont="1" applyFill="1" applyBorder="1" applyAlignment="1" applyProtection="1">
      <alignment vertical="center" shrinkToFit="1"/>
      <protection locked="0"/>
    </xf>
    <xf numFmtId="0" fontId="8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41" fontId="10" fillId="0" borderId="0" xfId="6" applyFont="1" applyAlignment="1">
      <alignment horizontal="right"/>
    </xf>
    <xf numFmtId="0" fontId="9" fillId="0" borderId="0" xfId="0" applyFont="1">
      <alignment vertical="center"/>
    </xf>
    <xf numFmtId="41" fontId="9" fillId="0" borderId="0" xfId="0" applyNumberFormat="1" applyFont="1">
      <alignment vertical="center"/>
    </xf>
    <xf numFmtId="41" fontId="9" fillId="0" borderId="1" xfId="0" applyNumberFormat="1" applyFont="1" applyBorder="1">
      <alignment vertical="center"/>
    </xf>
    <xf numFmtId="41" fontId="4" fillId="0" borderId="3" xfId="6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1" fontId="4" fillId="0" borderId="3" xfId="0" applyNumberFormat="1" applyFont="1" applyBorder="1" applyAlignment="1">
      <alignment horizontal="center" vertical="center"/>
    </xf>
    <xf numFmtId="177" fontId="4" fillId="0" borderId="4" xfId="6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41" fontId="4" fillId="2" borderId="1" xfId="1" applyFont="1" applyFill="1" applyBorder="1" applyAlignment="1" applyProtection="1">
      <alignment horizontal="center" vertical="center" wrapText="1"/>
      <protection locked="0"/>
    </xf>
    <xf numFmtId="41" fontId="4" fillId="0" borderId="5" xfId="6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3" fillId="0" borderId="0" xfId="0" applyFont="1">
      <alignment vertical="center"/>
    </xf>
    <xf numFmtId="177" fontId="10" fillId="2" borderId="1" xfId="3" applyNumberFormat="1" applyFont="1" applyFill="1" applyBorder="1" applyAlignment="1">
      <alignment horizontal="left" vertical="center"/>
    </xf>
    <xf numFmtId="41" fontId="8" fillId="0" borderId="0" xfId="4" applyNumberFormat="1" applyFont="1">
      <alignment vertical="center"/>
    </xf>
    <xf numFmtId="41" fontId="21" fillId="0" borderId="0" xfId="1">
      <alignment vertical="center"/>
    </xf>
    <xf numFmtId="0" fontId="14" fillId="2" borderId="0" xfId="4" applyFont="1" applyFill="1" applyAlignment="1">
      <alignment horizontal="center" vertical="center"/>
    </xf>
    <xf numFmtId="0" fontId="5" fillId="0" borderId="0" xfId="4" applyFont="1" applyAlignment="1">
      <alignment horizontal="center" vertical="center"/>
    </xf>
    <xf numFmtId="41" fontId="14" fillId="2" borderId="0" xfId="6" applyFont="1" applyFill="1" applyAlignment="1">
      <alignment horizontal="center" vertical="center"/>
    </xf>
    <xf numFmtId="0" fontId="4" fillId="0" borderId="0" xfId="4" applyFont="1" applyAlignment="1">
      <alignment horizontal="center" vertical="center"/>
    </xf>
    <xf numFmtId="41" fontId="4" fillId="0" borderId="0" xfId="6" applyFont="1" applyAlignment="1">
      <alignment horizontal="center" vertical="center"/>
    </xf>
    <xf numFmtId="41" fontId="4" fillId="0" borderId="0" xfId="4" applyNumberFormat="1" applyFont="1" applyAlignment="1">
      <alignment horizontal="center" vertical="center"/>
    </xf>
    <xf numFmtId="0" fontId="4" fillId="0" borderId="0" xfId="4" applyFont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9" fillId="2" borderId="0" xfId="4" applyFont="1" applyFill="1" applyAlignment="1">
      <alignment horizontal="center" vertical="center"/>
    </xf>
    <xf numFmtId="177" fontId="10" fillId="2" borderId="1" xfId="3" applyNumberFormat="1" applyFont="1" applyFill="1" applyBorder="1" applyAlignment="1">
      <alignment horizontal="left" vertical="center" wrapText="1"/>
    </xf>
    <xf numFmtId="41" fontId="12" fillId="0" borderId="1" xfId="6" applyFont="1" applyBorder="1" applyAlignment="1">
      <alignment horizontal="center" vertical="center"/>
    </xf>
    <xf numFmtId="0" fontId="12" fillId="0" borderId="1" xfId="3" applyFont="1" applyBorder="1" applyAlignment="1">
      <alignment horizontal="center" vertical="center"/>
    </xf>
    <xf numFmtId="41" fontId="7" fillId="0" borderId="1" xfId="6" applyFont="1" applyBorder="1" applyAlignment="1">
      <alignment horizontal="center" vertical="center"/>
    </xf>
    <xf numFmtId="41" fontId="7" fillId="4" borderId="1" xfId="3" applyNumberFormat="1" applyFont="1" applyFill="1" applyBorder="1" applyAlignment="1">
      <alignment horizontal="right" vertical="center" wrapText="1"/>
    </xf>
    <xf numFmtId="41" fontId="12" fillId="4" borderId="1" xfId="6" applyFont="1" applyFill="1" applyBorder="1" applyAlignment="1">
      <alignment horizontal="center" vertical="center"/>
    </xf>
    <xf numFmtId="0" fontId="12" fillId="4" borderId="1" xfId="3" applyFont="1" applyFill="1" applyBorder="1" applyAlignment="1">
      <alignment horizontal="center" vertical="center"/>
    </xf>
    <xf numFmtId="41" fontId="7" fillId="4" borderId="1" xfId="6" applyFont="1" applyFill="1" applyBorder="1" applyAlignment="1">
      <alignment horizontal="center" vertical="center"/>
    </xf>
    <xf numFmtId="41" fontId="12" fillId="2" borderId="1" xfId="6" applyFont="1" applyFill="1" applyBorder="1" applyAlignment="1">
      <alignment horizontal="center" vertical="center"/>
    </xf>
    <xf numFmtId="41" fontId="7" fillId="4" borderId="1" xfId="3" applyNumberFormat="1" applyFont="1" applyFill="1" applyBorder="1" applyAlignment="1">
      <alignment horizontal="center" vertical="center"/>
    </xf>
    <xf numFmtId="41" fontId="7" fillId="2" borderId="1" xfId="3" applyNumberFormat="1" applyFont="1" applyFill="1" applyBorder="1" applyAlignment="1">
      <alignment horizontal="center" vertical="center" wrapText="1"/>
    </xf>
    <xf numFmtId="0" fontId="8" fillId="5" borderId="1" xfId="5" applyFont="1" applyFill="1" applyBorder="1" applyAlignment="1">
      <alignment horizontal="center" vertical="center"/>
    </xf>
    <xf numFmtId="41" fontId="8" fillId="5" borderId="1" xfId="6" applyFont="1" applyFill="1" applyBorder="1" applyAlignment="1">
      <alignment horizontal="center" vertical="center"/>
    </xf>
    <xf numFmtId="0" fontId="8" fillId="5" borderId="22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41" fontId="9" fillId="2" borderId="1" xfId="6" applyFont="1" applyFill="1" applyBorder="1" applyAlignment="1">
      <alignment horizontal="center" vertical="center"/>
    </xf>
    <xf numFmtId="41" fontId="8" fillId="2" borderId="1" xfId="6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left" vertical="center"/>
    </xf>
    <xf numFmtId="0" fontId="9" fillId="2" borderId="22" xfId="5" applyFont="1" applyFill="1" applyBorder="1" applyAlignment="1">
      <alignment horizontal="left" vertical="center"/>
    </xf>
    <xf numFmtId="0" fontId="9" fillId="2" borderId="1" xfId="5" applyFont="1" applyFill="1" applyBorder="1" applyAlignment="1">
      <alignment vertical="center"/>
    </xf>
    <xf numFmtId="0" fontId="9" fillId="2" borderId="22" xfId="5" applyFont="1" applyFill="1" applyBorder="1" applyAlignment="1">
      <alignment horizontal="left" vertical="center" wrapText="1"/>
    </xf>
    <xf numFmtId="0" fontId="15" fillId="0" borderId="0" xfId="4" applyFont="1">
      <alignment vertical="center"/>
    </xf>
    <xf numFmtId="0" fontId="16" fillId="0" borderId="0" xfId="0" applyFont="1">
      <alignment vertical="center"/>
    </xf>
    <xf numFmtId="0" fontId="9" fillId="2" borderId="1" xfId="5" applyFont="1" applyFill="1" applyBorder="1" applyAlignment="1">
      <alignment horizontal="left" vertical="center" wrapText="1"/>
    </xf>
    <xf numFmtId="0" fontId="8" fillId="0" borderId="1" xfId="4" applyFont="1" applyBorder="1" applyAlignment="1">
      <alignment horizontal="left" vertical="center"/>
    </xf>
    <xf numFmtId="0" fontId="8" fillId="0" borderId="1" xfId="4" applyFont="1" applyBorder="1">
      <alignment vertical="center"/>
    </xf>
    <xf numFmtId="0" fontId="17" fillId="0" borderId="0" xfId="4" applyFont="1" applyAlignment="1">
      <alignment horizontal="left" vertical="center"/>
    </xf>
    <xf numFmtId="41" fontId="0" fillId="0" borderId="0" xfId="2" applyNumberFormat="1" applyFont="1" applyAlignment="1">
      <alignment vertical="center"/>
    </xf>
    <xf numFmtId="176" fontId="3" fillId="0" borderId="0" xfId="0" applyNumberFormat="1" applyFont="1">
      <alignment vertical="center"/>
    </xf>
    <xf numFmtId="0" fontId="12" fillId="2" borderId="1" xfId="3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4" fillId="0" borderId="1" xfId="3" applyFont="1" applyBorder="1" applyAlignment="1">
      <alignment horizontal="center" vertical="center"/>
    </xf>
    <xf numFmtId="41" fontId="25" fillId="0" borderId="1" xfId="6" applyFont="1" applyBorder="1" applyAlignment="1">
      <alignment horizontal="center" vertical="center"/>
    </xf>
    <xf numFmtId="0" fontId="24" fillId="2" borderId="1" xfId="3" applyFont="1" applyFill="1" applyBorder="1" applyAlignment="1">
      <alignment horizontal="center" vertical="center"/>
    </xf>
    <xf numFmtId="41" fontId="26" fillId="2" borderId="1" xfId="6" applyFont="1" applyFill="1" applyBorder="1" applyAlignment="1">
      <alignment horizontal="center" vertical="center"/>
    </xf>
    <xf numFmtId="0" fontId="27" fillId="2" borderId="1" xfId="5" applyFont="1" applyFill="1" applyBorder="1" applyAlignment="1">
      <alignment horizontal="left" vertical="center"/>
    </xf>
    <xf numFmtId="41" fontId="3" fillId="0" borderId="1" xfId="1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0" borderId="22" xfId="5" applyFont="1" applyBorder="1" applyAlignment="1">
      <alignment horizontal="center" vertical="center"/>
    </xf>
    <xf numFmtId="0" fontId="9" fillId="0" borderId="1" xfId="5" applyFont="1" applyBorder="1" applyAlignment="1">
      <alignment horizontal="center" vertical="center"/>
    </xf>
    <xf numFmtId="41" fontId="7" fillId="2" borderId="0" xfId="6" applyFont="1" applyFill="1" applyAlignment="1">
      <alignment horizontal="center"/>
    </xf>
    <xf numFmtId="0" fontId="7" fillId="2" borderId="0" xfId="5" applyFont="1" applyFill="1" applyAlignment="1">
      <alignment horizontal="center"/>
    </xf>
    <xf numFmtId="0" fontId="7" fillId="0" borderId="0" xfId="4" applyFont="1" applyAlignment="1">
      <alignment horizontal="right" vertical="center"/>
    </xf>
    <xf numFmtId="41" fontId="29" fillId="0" borderId="1" xfId="3" applyNumberFormat="1" applyFont="1" applyBorder="1" applyAlignment="1">
      <alignment horizontal="right" vertical="center" wrapText="1"/>
    </xf>
    <xf numFmtId="0" fontId="30" fillId="0" borderId="1" xfId="3" applyFont="1" applyBorder="1" applyAlignment="1">
      <alignment horizontal="left" vertical="center" wrapText="1"/>
    </xf>
    <xf numFmtId="0" fontId="27" fillId="2" borderId="1" xfId="5" applyFont="1" applyFill="1" applyBorder="1" applyAlignment="1">
      <alignment horizontal="left" vertical="center" wrapText="1"/>
    </xf>
    <xf numFmtId="0" fontId="27" fillId="2" borderId="22" xfId="5" applyFont="1" applyFill="1" applyBorder="1" applyAlignment="1">
      <alignment horizontal="left" vertical="center"/>
    </xf>
    <xf numFmtId="176" fontId="5" fillId="0" borderId="1" xfId="1" applyNumberFormat="1" applyFont="1" applyBorder="1" applyAlignment="1" applyProtection="1">
      <alignment horizontal="center" vertical="center" shrinkToFit="1"/>
      <protection locked="0"/>
    </xf>
    <xf numFmtId="41" fontId="32" fillId="0" borderId="19" xfId="6" applyFont="1" applyBorder="1" applyAlignment="1">
      <alignment horizontal="center" vertical="center"/>
    </xf>
    <xf numFmtId="0" fontId="33" fillId="0" borderId="20" xfId="4" applyFont="1" applyBorder="1" applyAlignment="1">
      <alignment horizontal="left" vertical="center" wrapText="1"/>
    </xf>
    <xf numFmtId="41" fontId="32" fillId="0" borderId="1" xfId="6" applyFont="1" applyBorder="1">
      <alignment vertical="center"/>
    </xf>
    <xf numFmtId="0" fontId="33" fillId="0" borderId="15" xfId="4" applyFont="1" applyBorder="1" applyAlignment="1">
      <alignment horizontal="left" vertical="center" wrapText="1"/>
    </xf>
    <xf numFmtId="0" fontId="9" fillId="2" borderId="1" xfId="5" applyFont="1" applyFill="1" applyBorder="1" applyAlignment="1">
      <alignment horizontal="center" vertical="center" wrapText="1"/>
    </xf>
    <xf numFmtId="41" fontId="9" fillId="2" borderId="1" xfId="6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41" fontId="32" fillId="0" borderId="4" xfId="6" applyFont="1" applyBorder="1">
      <alignment vertical="center"/>
    </xf>
    <xf numFmtId="0" fontId="32" fillId="0" borderId="3" xfId="4" applyFont="1" applyBorder="1" applyAlignment="1">
      <alignment horizontal="center" vertical="center"/>
    </xf>
    <xf numFmtId="0" fontId="32" fillId="2" borderId="1" xfId="4" applyFont="1" applyFill="1" applyBorder="1" applyAlignment="1">
      <alignment horizontal="center" vertical="center"/>
    </xf>
    <xf numFmtId="0" fontId="32" fillId="2" borderId="1" xfId="4" applyFont="1" applyFill="1" applyBorder="1" applyAlignment="1">
      <alignment horizontal="center" vertical="center" wrapText="1"/>
    </xf>
    <xf numFmtId="0" fontId="32" fillId="2" borderId="18" xfId="4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41" fontId="36" fillId="2" borderId="1" xfId="6" applyFont="1" applyFill="1" applyBorder="1" applyAlignment="1">
      <alignment horizontal="center" vertical="center"/>
    </xf>
    <xf numFmtId="0" fontId="36" fillId="2" borderId="1" xfId="5" applyFont="1" applyFill="1" applyBorder="1" applyAlignment="1">
      <alignment horizontal="left" vertical="center"/>
    </xf>
    <xf numFmtId="0" fontId="32" fillId="2" borderId="8" xfId="4" applyFont="1" applyFill="1" applyBorder="1" applyAlignment="1">
      <alignment horizontal="center" vertical="center"/>
    </xf>
    <xf numFmtId="0" fontId="32" fillId="2" borderId="14" xfId="4" applyFont="1" applyFill="1" applyBorder="1" applyAlignment="1">
      <alignment horizontal="center" vertical="center"/>
    </xf>
    <xf numFmtId="0" fontId="32" fillId="2" borderId="4" xfId="4" applyFont="1" applyFill="1" applyBorder="1" applyAlignment="1">
      <alignment horizontal="center" vertical="center"/>
    </xf>
    <xf numFmtId="0" fontId="32" fillId="2" borderId="13" xfId="4" applyFont="1" applyFill="1" applyBorder="1" applyAlignment="1">
      <alignment horizontal="center" vertical="center"/>
    </xf>
    <xf numFmtId="0" fontId="32" fillId="2" borderId="12" xfId="4" applyFont="1" applyFill="1" applyBorder="1" applyAlignment="1">
      <alignment horizontal="center" vertical="center"/>
    </xf>
    <xf numFmtId="0" fontId="32" fillId="2" borderId="10" xfId="4" applyFont="1" applyFill="1" applyBorder="1" applyAlignment="1">
      <alignment horizontal="center" vertical="center"/>
    </xf>
    <xf numFmtId="0" fontId="32" fillId="2" borderId="11" xfId="4" applyFont="1" applyFill="1" applyBorder="1" applyAlignment="1">
      <alignment horizontal="center" vertical="center"/>
    </xf>
    <xf numFmtId="41" fontId="37" fillId="2" borderId="1" xfId="6" applyFont="1" applyFill="1" applyBorder="1" applyAlignment="1">
      <alignment horizontal="center" vertical="center"/>
    </xf>
    <xf numFmtId="0" fontId="35" fillId="0" borderId="6" xfId="4" applyFont="1" applyBorder="1" applyAlignment="1">
      <alignment horizontal="center" vertical="center"/>
    </xf>
    <xf numFmtId="0" fontId="35" fillId="0" borderId="3" xfId="4" applyFont="1" applyBorder="1" applyAlignment="1">
      <alignment horizontal="center" vertical="center"/>
    </xf>
    <xf numFmtId="0" fontId="35" fillId="0" borderId="5" xfId="4" applyFont="1" applyBorder="1" applyAlignment="1">
      <alignment horizontal="center" vertical="center"/>
    </xf>
    <xf numFmtId="0" fontId="35" fillId="0" borderId="7" xfId="4" applyFont="1" applyBorder="1" applyAlignment="1">
      <alignment horizontal="center" vertical="center"/>
    </xf>
    <xf numFmtId="0" fontId="32" fillId="0" borderId="9" xfId="4" applyFont="1" applyBorder="1" applyAlignment="1">
      <alignment horizontal="center" vertical="center"/>
    </xf>
    <xf numFmtId="0" fontId="33" fillId="0" borderId="15" xfId="4" applyFont="1" applyBorder="1" applyAlignment="1">
      <alignment horizontal="left" vertical="center"/>
    </xf>
    <xf numFmtId="0" fontId="38" fillId="0" borderId="15" xfId="4" applyFont="1" applyBorder="1" applyAlignment="1">
      <alignment horizontal="left" vertical="center"/>
    </xf>
    <xf numFmtId="0" fontId="32" fillId="2" borderId="4" xfId="4" applyFont="1" applyFill="1" applyBorder="1" applyAlignment="1">
      <alignment horizontal="center" vertical="center" wrapText="1"/>
    </xf>
    <xf numFmtId="0" fontId="33" fillId="0" borderId="23" xfId="4" applyFont="1" applyBorder="1" applyAlignment="1">
      <alignment horizontal="left" vertical="center" wrapText="1"/>
    </xf>
    <xf numFmtId="0" fontId="32" fillId="2" borderId="16" xfId="4" applyFont="1" applyFill="1" applyBorder="1" applyAlignment="1">
      <alignment horizontal="center" vertical="center"/>
    </xf>
    <xf numFmtId="0" fontId="32" fillId="2" borderId="17" xfId="4" applyFont="1" applyFill="1" applyBorder="1" applyAlignment="1">
      <alignment horizontal="center" vertical="center"/>
    </xf>
    <xf numFmtId="41" fontId="32" fillId="0" borderId="18" xfId="6" applyFont="1" applyBorder="1">
      <alignment vertical="center"/>
    </xf>
    <xf numFmtId="41" fontId="32" fillId="0" borderId="18" xfId="6" applyFont="1" applyBorder="1" applyAlignment="1">
      <alignment horizontal="center" vertical="center"/>
    </xf>
    <xf numFmtId="0" fontId="33" fillId="0" borderId="21" xfId="4" applyFont="1" applyBorder="1" applyAlignment="1">
      <alignment horizontal="left" vertical="center" wrapText="1"/>
    </xf>
    <xf numFmtId="0" fontId="26" fillId="0" borderId="0" xfId="4" applyFont="1">
      <alignment vertical="center"/>
    </xf>
    <xf numFmtId="0" fontId="41" fillId="0" borderId="0" xfId="4" applyFont="1">
      <alignment vertical="center"/>
    </xf>
    <xf numFmtId="0" fontId="40" fillId="2" borderId="0" xfId="4" applyFont="1" applyFill="1" applyAlignment="1">
      <alignment horizontal="center" vertical="center"/>
    </xf>
    <xf numFmtId="41" fontId="40" fillId="2" borderId="0" xfId="4" applyNumberFormat="1" applyFont="1" applyFill="1" applyAlignment="1">
      <alignment horizontal="center" vertical="center"/>
    </xf>
    <xf numFmtId="0" fontId="40" fillId="2" borderId="0" xfId="4" applyFont="1" applyFill="1" applyAlignment="1">
      <alignment horizontal="left" vertical="center"/>
    </xf>
    <xf numFmtId="0" fontId="23" fillId="0" borderId="0" xfId="4" applyFont="1" applyAlignment="1">
      <alignment horizontal="left" vertical="center"/>
    </xf>
    <xf numFmtId="0" fontId="23" fillId="0" borderId="0" xfId="4" applyFont="1" applyAlignment="1">
      <alignment horizontal="center" vertical="center"/>
    </xf>
    <xf numFmtId="41" fontId="23" fillId="0" borderId="0" xfId="4" applyNumberFormat="1" applyFont="1" applyAlignment="1">
      <alignment horizontal="center" vertical="center"/>
    </xf>
    <xf numFmtId="41" fontId="23" fillId="0" borderId="0" xfId="6" applyFont="1" applyAlignment="1">
      <alignment horizontal="center" vertical="center"/>
    </xf>
    <xf numFmtId="0" fontId="23" fillId="0" borderId="0" xfId="4" applyFont="1" applyAlignment="1">
      <alignment horizontal="right" vertical="center"/>
    </xf>
    <xf numFmtId="0" fontId="23" fillId="0" borderId="6" xfId="4" applyFont="1" applyBorder="1" applyAlignment="1">
      <alignment horizontal="center" vertical="center"/>
    </xf>
    <xf numFmtId="0" fontId="23" fillId="0" borderId="3" xfId="4" applyFont="1" applyBorder="1" applyAlignment="1">
      <alignment horizontal="center" vertical="center"/>
    </xf>
    <xf numFmtId="41" fontId="42" fillId="0" borderId="3" xfId="6" applyFont="1" applyBorder="1" applyAlignment="1">
      <alignment horizontal="center" vertical="center"/>
    </xf>
    <xf numFmtId="41" fontId="23" fillId="0" borderId="3" xfId="6" applyFont="1" applyBorder="1" applyAlignment="1">
      <alignment horizontal="center" vertical="center"/>
    </xf>
    <xf numFmtId="41" fontId="23" fillId="2" borderId="4" xfId="6" applyFont="1" applyFill="1" applyBorder="1" applyAlignment="1">
      <alignment horizontal="center" vertical="center"/>
    </xf>
    <xf numFmtId="41" fontId="23" fillId="0" borderId="4" xfId="4" applyNumberFormat="1" applyFont="1" applyBorder="1">
      <alignment vertical="center"/>
    </xf>
    <xf numFmtId="0" fontId="23" fillId="2" borderId="8" xfId="4" applyFont="1" applyFill="1" applyBorder="1" applyAlignment="1">
      <alignment horizontal="center" vertical="center"/>
    </xf>
    <xf numFmtId="0" fontId="23" fillId="2" borderId="1" xfId="4" applyFont="1" applyFill="1" applyBorder="1">
      <alignment vertical="center"/>
    </xf>
    <xf numFmtId="41" fontId="23" fillId="2" borderId="1" xfId="6" applyFont="1" applyFill="1" applyBorder="1" applyAlignment="1">
      <alignment horizontal="center" vertical="center"/>
    </xf>
    <xf numFmtId="0" fontId="43" fillId="0" borderId="15" xfId="4" applyFont="1" applyBorder="1" applyAlignment="1">
      <alignment horizontal="left" vertical="center"/>
    </xf>
    <xf numFmtId="0" fontId="23" fillId="2" borderId="1" xfId="4" applyFont="1" applyFill="1" applyBorder="1" applyAlignment="1">
      <alignment horizontal="center" vertical="center"/>
    </xf>
    <xf numFmtId="41" fontId="26" fillId="0" borderId="0" xfId="4" applyNumberFormat="1" applyFont="1">
      <alignment vertical="center"/>
    </xf>
    <xf numFmtId="41" fontId="23" fillId="0" borderId="1" xfId="4" applyNumberFormat="1" applyFont="1" applyBorder="1">
      <alignment vertical="center"/>
    </xf>
    <xf numFmtId="0" fontId="43" fillId="0" borderId="15" xfId="4" applyFont="1" applyBorder="1" applyAlignment="1">
      <alignment horizontal="left" vertical="center" wrapText="1"/>
    </xf>
    <xf numFmtId="0" fontId="23" fillId="2" borderId="1" xfId="4" applyFont="1" applyFill="1" applyBorder="1" applyAlignment="1">
      <alignment horizontal="center" vertical="center" wrapText="1"/>
    </xf>
    <xf numFmtId="176" fontId="23" fillId="0" borderId="1" xfId="4" applyNumberFormat="1" applyFont="1" applyBorder="1">
      <alignment vertical="center"/>
    </xf>
    <xf numFmtId="3" fontId="23" fillId="0" borderId="1" xfId="4" applyNumberFormat="1" applyFont="1" applyBorder="1">
      <alignment vertical="center"/>
    </xf>
    <xf numFmtId="0" fontId="43" fillId="2" borderId="15" xfId="3" applyFont="1" applyFill="1" applyBorder="1" applyAlignment="1">
      <alignment horizontal="left" vertical="center" wrapText="1"/>
    </xf>
    <xf numFmtId="0" fontId="23" fillId="0" borderId="1" xfId="4" applyFont="1" applyBorder="1" applyAlignment="1">
      <alignment horizontal="center" vertical="center"/>
    </xf>
    <xf numFmtId="0" fontId="43" fillId="0" borderId="15" xfId="3" applyFont="1" applyBorder="1" applyAlignment="1">
      <alignment horizontal="left" vertical="center" wrapText="1"/>
    </xf>
    <xf numFmtId="41" fontId="23" fillId="2" borderId="1" xfId="6" applyFont="1" applyFill="1" applyBorder="1" applyAlignment="1">
      <alignment horizontal="left" vertical="center"/>
    </xf>
    <xf numFmtId="0" fontId="23" fillId="2" borderId="18" xfId="4" applyFont="1" applyFill="1" applyBorder="1" applyAlignment="1">
      <alignment horizontal="center" vertical="center"/>
    </xf>
    <xf numFmtId="176" fontId="23" fillId="0" borderId="18" xfId="4" applyNumberFormat="1" applyFont="1" applyBorder="1">
      <alignment vertical="center"/>
    </xf>
    <xf numFmtId="41" fontId="23" fillId="2" borderId="18" xfId="6" applyFont="1" applyFill="1" applyBorder="1" applyAlignment="1">
      <alignment horizontal="center" vertical="center"/>
    </xf>
    <xf numFmtId="0" fontId="43" fillId="0" borderId="21" xfId="4" applyFont="1" applyBorder="1" applyAlignment="1">
      <alignment horizontal="left" vertical="center"/>
    </xf>
    <xf numFmtId="0" fontId="26" fillId="0" borderId="0" xfId="4" applyFont="1" applyAlignment="1">
      <alignment horizontal="center" vertical="center"/>
    </xf>
    <xf numFmtId="0" fontId="26" fillId="0" borderId="0" xfId="4" applyFont="1" applyAlignment="1">
      <alignment horizontal="left" vertical="center"/>
    </xf>
    <xf numFmtId="41" fontId="45" fillId="3" borderId="1" xfId="3" applyNumberFormat="1" applyFont="1" applyFill="1" applyBorder="1" applyAlignment="1">
      <alignment horizontal="center" vertical="center"/>
    </xf>
    <xf numFmtId="41" fontId="37" fillId="4" borderId="1" xfId="5" applyNumberFormat="1" applyFont="1" applyFill="1" applyBorder="1" applyAlignment="1">
      <alignment horizontal="center" vertical="center"/>
    </xf>
    <xf numFmtId="41" fontId="28" fillId="3" borderId="1" xfId="4" applyNumberFormat="1" applyFont="1" applyFill="1" applyBorder="1">
      <alignment vertical="center"/>
    </xf>
    <xf numFmtId="0" fontId="32" fillId="2" borderId="4" xfId="4" applyFont="1" applyFill="1" applyBorder="1" applyAlignment="1">
      <alignment horizontal="center" vertical="center"/>
    </xf>
    <xf numFmtId="0" fontId="32" fillId="2" borderId="10" xfId="4" applyFont="1" applyFill="1" applyBorder="1" applyAlignment="1">
      <alignment horizontal="center" vertical="center"/>
    </xf>
    <xf numFmtId="0" fontId="32" fillId="2" borderId="11" xfId="4" applyFont="1" applyFill="1" applyBorder="1" applyAlignment="1">
      <alignment horizontal="center" vertical="center"/>
    </xf>
    <xf numFmtId="0" fontId="32" fillId="2" borderId="14" xfId="4" applyFont="1" applyFill="1" applyBorder="1" applyAlignment="1">
      <alignment horizontal="center" vertical="center"/>
    </xf>
    <xf numFmtId="0" fontId="32" fillId="2" borderId="12" xfId="4" applyFont="1" applyFill="1" applyBorder="1" applyAlignment="1">
      <alignment horizontal="center" vertical="center"/>
    </xf>
    <xf numFmtId="0" fontId="32" fillId="0" borderId="24" xfId="4" applyFont="1" applyBorder="1" applyAlignment="1">
      <alignment horizontal="center" vertical="center"/>
    </xf>
    <xf numFmtId="0" fontId="32" fillId="0" borderId="2" xfId="4" applyFont="1" applyBorder="1" applyAlignment="1">
      <alignment horizontal="center" vertical="center"/>
    </xf>
    <xf numFmtId="0" fontId="32" fillId="0" borderId="19" xfId="4" applyFont="1" applyBorder="1" applyAlignment="1">
      <alignment horizontal="center" vertical="center"/>
    </xf>
    <xf numFmtId="0" fontId="14" fillId="2" borderId="0" xfId="4" applyFont="1" applyFill="1" applyAlignment="1">
      <alignment horizontal="center" vertical="center"/>
    </xf>
    <xf numFmtId="41" fontId="35" fillId="0" borderId="25" xfId="6" applyFont="1" applyBorder="1" applyAlignment="1">
      <alignment horizontal="center" vertical="center" wrapText="1"/>
    </xf>
    <xf numFmtId="41" fontId="35" fillId="0" borderId="26" xfId="6" applyFont="1" applyBorder="1" applyAlignment="1">
      <alignment horizontal="center" vertical="center" wrapText="1"/>
    </xf>
    <xf numFmtId="0" fontId="38" fillId="0" borderId="1" xfId="4" applyFont="1" applyBorder="1" applyAlignment="1">
      <alignment horizontal="center" vertical="center"/>
    </xf>
    <xf numFmtId="0" fontId="38" fillId="0" borderId="11" xfId="4" applyFont="1" applyBorder="1" applyAlignment="1">
      <alignment horizontal="center" vertical="center"/>
    </xf>
    <xf numFmtId="0" fontId="38" fillId="0" borderId="14" xfId="4" applyFont="1" applyBorder="1" applyAlignment="1">
      <alignment horizontal="center" vertical="center"/>
    </xf>
    <xf numFmtId="0" fontId="35" fillId="0" borderId="27" xfId="4" applyFont="1" applyBorder="1" applyAlignment="1">
      <alignment horizontal="center" vertical="center"/>
    </xf>
    <xf numFmtId="0" fontId="35" fillId="0" borderId="28" xfId="4" applyFont="1" applyBorder="1" applyAlignment="1">
      <alignment horizontal="center" vertical="center"/>
    </xf>
    <xf numFmtId="0" fontId="35" fillId="0" borderId="25" xfId="4" applyFont="1" applyBorder="1" applyAlignment="1">
      <alignment horizontal="center" vertical="center"/>
    </xf>
    <xf numFmtId="0" fontId="35" fillId="0" borderId="26" xfId="4" applyFont="1" applyBorder="1" applyAlignment="1">
      <alignment horizontal="center" vertical="center"/>
    </xf>
    <xf numFmtId="0" fontId="35" fillId="0" borderId="29" xfId="4" applyFont="1" applyBorder="1" applyAlignment="1">
      <alignment horizontal="center" vertical="center"/>
    </xf>
    <xf numFmtId="0" fontId="35" fillId="0" borderId="30" xfId="4" applyFont="1" applyBorder="1" applyAlignment="1">
      <alignment horizontal="center" vertical="center"/>
    </xf>
    <xf numFmtId="0" fontId="23" fillId="2" borderId="14" xfId="4" applyFont="1" applyFill="1" applyBorder="1" applyAlignment="1">
      <alignment horizontal="center" vertical="center"/>
    </xf>
    <xf numFmtId="0" fontId="23" fillId="2" borderId="4" xfId="4" applyFont="1" applyFill="1" applyBorder="1" applyAlignment="1">
      <alignment horizontal="center" vertical="center"/>
    </xf>
    <xf numFmtId="0" fontId="23" fillId="2" borderId="13" xfId="4" applyFont="1" applyFill="1" applyBorder="1" applyAlignment="1">
      <alignment horizontal="center" vertical="center"/>
    </xf>
    <xf numFmtId="0" fontId="23" fillId="2" borderId="12" xfId="4" applyFont="1" applyFill="1" applyBorder="1" applyAlignment="1">
      <alignment horizontal="center" vertical="center"/>
    </xf>
    <xf numFmtId="0" fontId="23" fillId="2" borderId="10" xfId="4" applyFont="1" applyFill="1" applyBorder="1" applyAlignment="1">
      <alignment horizontal="center" vertical="center"/>
    </xf>
    <xf numFmtId="0" fontId="23" fillId="2" borderId="11" xfId="4" applyFont="1" applyFill="1" applyBorder="1" applyAlignment="1">
      <alignment horizontal="center" vertical="center"/>
    </xf>
    <xf numFmtId="0" fontId="40" fillId="2" borderId="0" xfId="4" applyFont="1" applyFill="1" applyAlignment="1">
      <alignment horizontal="center" vertical="center"/>
    </xf>
    <xf numFmtId="0" fontId="23" fillId="0" borderId="25" xfId="4" applyFont="1" applyBorder="1" applyAlignment="1">
      <alignment horizontal="center" vertical="center" wrapText="1"/>
    </xf>
    <xf numFmtId="0" fontId="23" fillId="0" borderId="26" xfId="4" applyFont="1" applyBorder="1" applyAlignment="1">
      <alignment horizontal="center" vertical="center" wrapText="1"/>
    </xf>
    <xf numFmtId="0" fontId="23" fillId="0" borderId="32" xfId="4" applyFont="1" applyBorder="1" applyAlignment="1">
      <alignment horizontal="center" vertical="center"/>
    </xf>
    <xf numFmtId="0" fontId="23" fillId="0" borderId="33" xfId="4" applyFont="1" applyBorder="1" applyAlignment="1">
      <alignment horizontal="center" vertical="center"/>
    </xf>
    <xf numFmtId="0" fontId="23" fillId="0" borderId="26" xfId="4" applyFont="1" applyBorder="1" applyAlignment="1">
      <alignment horizontal="center" vertical="center"/>
    </xf>
    <xf numFmtId="41" fontId="23" fillId="0" borderId="28" xfId="6" applyFont="1" applyBorder="1" applyAlignment="1">
      <alignment horizontal="center" vertical="center"/>
    </xf>
    <xf numFmtId="0" fontId="23" fillId="0" borderId="28" xfId="4" applyFont="1" applyBorder="1">
      <alignment vertical="center"/>
    </xf>
    <xf numFmtId="0" fontId="23" fillId="0" borderId="29" xfId="4" applyFont="1" applyBorder="1" applyAlignment="1">
      <alignment horizontal="center" vertical="center"/>
    </xf>
    <xf numFmtId="0" fontId="23" fillId="0" borderId="30" xfId="4" applyFont="1" applyBorder="1" applyAlignment="1">
      <alignment horizontal="center" vertical="center"/>
    </xf>
    <xf numFmtId="0" fontId="23" fillId="0" borderId="13" xfId="4" applyFont="1" applyBorder="1" applyAlignment="1">
      <alignment horizontal="center" vertical="center"/>
    </xf>
    <xf numFmtId="0" fontId="23" fillId="0" borderId="12" xfId="4" applyFont="1" applyBorder="1" applyAlignment="1">
      <alignment horizontal="center" vertical="center"/>
    </xf>
    <xf numFmtId="0" fontId="23" fillId="0" borderId="4" xfId="4" applyFont="1" applyBorder="1" applyAlignment="1">
      <alignment horizontal="center" vertical="center"/>
    </xf>
    <xf numFmtId="0" fontId="23" fillId="2" borderId="8" xfId="4" applyFont="1" applyFill="1" applyBorder="1" applyAlignment="1">
      <alignment horizontal="center" vertical="center"/>
    </xf>
    <xf numFmtId="0" fontId="23" fillId="2" borderId="31" xfId="4" applyFont="1" applyFill="1" applyBorder="1" applyAlignment="1">
      <alignment horizontal="center" vertical="center"/>
    </xf>
    <xf numFmtId="41" fontId="18" fillId="0" borderId="13" xfId="1" applyFont="1" applyBorder="1" applyAlignment="1">
      <alignment horizontal="center" vertical="center"/>
    </xf>
    <xf numFmtId="41" fontId="18" fillId="0" borderId="12" xfId="1" applyFont="1" applyBorder="1" applyAlignment="1">
      <alignment horizontal="center" vertical="center"/>
    </xf>
    <xf numFmtId="41" fontId="18" fillId="0" borderId="4" xfId="1" applyFont="1" applyBorder="1" applyAlignment="1">
      <alignment horizontal="center" vertical="center"/>
    </xf>
    <xf numFmtId="41" fontId="4" fillId="0" borderId="34" xfId="1" applyFont="1" applyBorder="1" applyAlignment="1" applyProtection="1">
      <alignment horizontal="center" vertical="center"/>
      <protection locked="0"/>
    </xf>
    <xf numFmtId="41" fontId="4" fillId="0" borderId="35" xfId="1" applyFont="1" applyBorder="1" applyAlignment="1" applyProtection="1">
      <alignment horizontal="center" vertical="center"/>
      <protection locked="0"/>
    </xf>
    <xf numFmtId="41" fontId="4" fillId="0" borderId="36" xfId="1" applyFont="1" applyBorder="1" applyAlignment="1" applyProtection="1">
      <alignment horizontal="center" vertical="center"/>
      <protection locked="0"/>
    </xf>
    <xf numFmtId="41" fontId="4" fillId="0" borderId="19" xfId="1" applyFont="1" applyBorder="1" applyAlignment="1" applyProtection="1">
      <alignment horizontal="center" vertical="center"/>
      <protection locked="0"/>
    </xf>
    <xf numFmtId="0" fontId="19" fillId="0" borderId="0" xfId="0" applyFont="1" applyAlignment="1">
      <alignment horizontal="center" vertical="center"/>
    </xf>
    <xf numFmtId="41" fontId="19" fillId="0" borderId="0" xfId="0" applyNumberFormat="1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41" fontId="4" fillId="0" borderId="13" xfId="1" applyFont="1" applyBorder="1" applyAlignment="1" applyProtection="1">
      <alignment horizontal="center" vertical="center"/>
      <protection locked="0"/>
    </xf>
    <xf numFmtId="41" fontId="4" fillId="0" borderId="4" xfId="1" applyFont="1" applyBorder="1" applyAlignment="1" applyProtection="1">
      <alignment horizontal="center" vertical="center"/>
      <protection locked="0"/>
    </xf>
    <xf numFmtId="41" fontId="4" fillId="2" borderId="13" xfId="1" applyFont="1" applyFill="1" applyBorder="1" applyAlignment="1" applyProtection="1">
      <alignment horizontal="center" vertical="center" wrapText="1"/>
      <protection locked="0"/>
    </xf>
    <xf numFmtId="41" fontId="4" fillId="2" borderId="4" xfId="1" applyFont="1" applyFill="1" applyBorder="1" applyAlignment="1" applyProtection="1">
      <alignment horizontal="center" vertical="center" wrapText="1"/>
      <protection locked="0"/>
    </xf>
    <xf numFmtId="41" fontId="4" fillId="0" borderId="22" xfId="1" applyFont="1" applyBorder="1" applyAlignment="1" applyProtection="1">
      <alignment horizontal="center" vertical="center" wrapText="1"/>
      <protection locked="0"/>
    </xf>
    <xf numFmtId="41" fontId="4" fillId="0" borderId="9" xfId="1" applyFont="1" applyBorder="1" applyAlignment="1" applyProtection="1">
      <alignment horizontal="center" vertical="center" wrapText="1"/>
      <protection locked="0"/>
    </xf>
    <xf numFmtId="41" fontId="18" fillId="0" borderId="22" xfId="1" applyFont="1" applyBorder="1" applyAlignment="1">
      <alignment horizontal="center" vertical="center"/>
    </xf>
    <xf numFmtId="41" fontId="18" fillId="0" borderId="37" xfId="1" applyFont="1" applyBorder="1" applyAlignment="1">
      <alignment horizontal="center" vertical="center"/>
    </xf>
    <xf numFmtId="41" fontId="18" fillId="0" borderId="9" xfId="1" applyFont="1" applyBorder="1" applyAlignment="1">
      <alignment horizontal="center" vertical="center"/>
    </xf>
    <xf numFmtId="41" fontId="4" fillId="2" borderId="12" xfId="1" applyFont="1" applyFill="1" applyBorder="1" applyAlignment="1" applyProtection="1">
      <alignment horizontal="center" vertical="center" wrapText="1"/>
      <protection locked="0"/>
    </xf>
    <xf numFmtId="41" fontId="4" fillId="0" borderId="1" xfId="1" applyFont="1" applyBorder="1" applyAlignment="1" applyProtection="1">
      <alignment horizontal="center" vertical="center"/>
      <protection locked="0"/>
    </xf>
    <xf numFmtId="41" fontId="4" fillId="0" borderId="12" xfId="1" applyFont="1" applyBorder="1" applyAlignment="1" applyProtection="1">
      <alignment horizontal="center" vertical="center"/>
      <protection locked="0"/>
    </xf>
    <xf numFmtId="0" fontId="4" fillId="0" borderId="13" xfId="1" applyNumberFormat="1" applyFont="1" applyBorder="1" applyAlignment="1" applyProtection="1">
      <alignment horizontal="center" vertical="center"/>
      <protection locked="0"/>
    </xf>
    <xf numFmtId="0" fontId="4" fillId="0" borderId="4" xfId="1" applyNumberFormat="1" applyFont="1" applyBorder="1" applyAlignment="1" applyProtection="1">
      <alignment horizontal="center" vertical="center"/>
      <protection locked="0"/>
    </xf>
    <xf numFmtId="177" fontId="4" fillId="0" borderId="4" xfId="6" applyNumberFormat="1" applyFont="1" applyBorder="1" applyAlignment="1">
      <alignment horizontal="center" vertical="center"/>
    </xf>
    <xf numFmtId="0" fontId="7" fillId="2" borderId="38" xfId="4" applyFont="1" applyFill="1" applyBorder="1" applyAlignment="1">
      <alignment horizontal="left" vertical="center"/>
    </xf>
    <xf numFmtId="41" fontId="6" fillId="2" borderId="0" xfId="6" applyFont="1" applyFill="1" applyAlignment="1">
      <alignment horizontal="center" vertical="center"/>
    </xf>
    <xf numFmtId="0" fontId="7" fillId="2" borderId="1" xfId="3" applyFont="1" applyFill="1" applyBorder="1" applyAlignment="1">
      <alignment horizontal="right" vertical="center" wrapText="1"/>
    </xf>
    <xf numFmtId="0" fontId="7" fillId="2" borderId="1" xfId="3" applyFont="1" applyFill="1" applyBorder="1" applyAlignment="1">
      <alignment horizontal="right" vertical="center"/>
    </xf>
    <xf numFmtId="0" fontId="7" fillId="4" borderId="1" xfId="3" applyFont="1" applyFill="1" applyBorder="1" applyAlignment="1">
      <alignment horizontal="center" vertical="center"/>
    </xf>
    <xf numFmtId="0" fontId="7" fillId="3" borderId="1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/>
    </xf>
    <xf numFmtId="0" fontId="7" fillId="5" borderId="1" xfId="3" applyFont="1" applyFill="1" applyBorder="1" applyAlignment="1">
      <alignment horizontal="center" vertical="center"/>
    </xf>
    <xf numFmtId="0" fontId="9" fillId="2" borderId="1" xfId="4" applyFont="1" applyFill="1" applyBorder="1" applyAlignment="1">
      <alignment horizontal="left" vertical="center" wrapText="1"/>
    </xf>
    <xf numFmtId="0" fontId="9" fillId="2" borderId="1" xfId="4" applyFont="1" applyFill="1" applyBorder="1" applyAlignment="1">
      <alignment horizontal="left" vertical="center"/>
    </xf>
    <xf numFmtId="0" fontId="6" fillId="2" borderId="0" xfId="5" applyFont="1" applyFill="1" applyAlignment="1">
      <alignment horizontal="center" vertical="center"/>
    </xf>
    <xf numFmtId="0" fontId="8" fillId="0" borderId="1" xfId="4" applyFont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</cellXfs>
  <cellStyles count="6">
    <cellStyle name="쉼표 [0]" xfId="1" builtinId="6"/>
    <cellStyle name="쉼표 [0] 2" xfId="6"/>
    <cellStyle name="표준" xfId="0" builtinId="0"/>
    <cellStyle name="표준 2" xfId="4"/>
    <cellStyle name="표준_Sheet2" xfId="3"/>
    <cellStyle name="표준_Sheet4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685799</xdr:colOff>
      <xdr:row>9</xdr:row>
      <xdr:rowOff>85724</xdr:rowOff>
    </xdr:from>
    <xdr:to>
      <xdr:col>2</xdr:col>
      <xdr:colOff>923925</xdr:colOff>
      <xdr:row>9</xdr:row>
      <xdr:rowOff>361950</xdr:rowOff>
    </xdr:to>
    <xdr:pic>
      <xdr:nvPicPr>
        <xdr:cNvPr id="2" name="object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2614083" y="3291416"/>
          <a:ext cx="243416" cy="2751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N31"/>
  <sheetViews>
    <sheetView tabSelected="1" zoomScaleNormal="100" zoomScaleSheetLayoutView="75" workbookViewId="0">
      <selection sqref="A1:H1"/>
    </sheetView>
  </sheetViews>
  <sheetFormatPr defaultColWidth="9" defaultRowHeight="13.5" x14ac:dyDescent="0.3"/>
  <cols>
    <col min="1" max="1" width="15.625" style="18" customWidth="1"/>
    <col min="2" max="2" width="15.625" style="43" customWidth="1"/>
    <col min="3" max="3" width="14.375" style="43" customWidth="1"/>
    <col min="4" max="4" width="13.625" style="42" customWidth="1"/>
    <col min="5" max="5" width="14.125" style="42" customWidth="1"/>
    <col min="6" max="7" width="17" style="18" customWidth="1"/>
    <col min="8" max="8" width="42.25" style="18" customWidth="1"/>
    <col min="9" max="248" width="10" style="18" customWidth="1"/>
    <col min="249" max="16384" width="9" style="14"/>
  </cols>
  <sheetData>
    <row r="1" spans="1:11" ht="25.5" x14ac:dyDescent="0.3">
      <c r="A1" s="207" t="s">
        <v>217</v>
      </c>
      <c r="B1" s="207"/>
      <c r="C1" s="207"/>
      <c r="D1" s="207"/>
      <c r="E1" s="207"/>
      <c r="F1" s="207"/>
      <c r="G1" s="207"/>
      <c r="H1" s="207"/>
    </row>
    <row r="2" spans="1:11" ht="15" customHeight="1" x14ac:dyDescent="0.3">
      <c r="A2" s="65"/>
      <c r="B2" s="65"/>
      <c r="C2" s="66"/>
      <c r="D2" s="67"/>
      <c r="E2" s="67"/>
      <c r="F2" s="65"/>
      <c r="G2" s="65"/>
      <c r="H2" s="65"/>
    </row>
    <row r="3" spans="1:11" ht="19.5" thickBot="1" x14ac:dyDescent="0.35">
      <c r="A3" s="100" t="s">
        <v>63</v>
      </c>
      <c r="B3" s="68"/>
      <c r="C3" s="66"/>
      <c r="D3" s="69"/>
      <c r="E3" s="69"/>
      <c r="F3" s="70"/>
      <c r="G3" s="68"/>
      <c r="H3" s="71" t="s">
        <v>13</v>
      </c>
    </row>
    <row r="4" spans="1:11" s="18" customFormat="1" ht="26.1" customHeight="1" x14ac:dyDescent="0.3">
      <c r="A4" s="213" t="s">
        <v>16</v>
      </c>
      <c r="B4" s="214"/>
      <c r="C4" s="214"/>
      <c r="D4" s="208" t="s">
        <v>146</v>
      </c>
      <c r="E4" s="209"/>
      <c r="F4" s="215" t="s">
        <v>119</v>
      </c>
      <c r="G4" s="216"/>
      <c r="H4" s="217" t="s">
        <v>101</v>
      </c>
    </row>
    <row r="5" spans="1:11" s="18" customFormat="1" ht="26.1" customHeight="1" thickBot="1" x14ac:dyDescent="0.35">
      <c r="A5" s="145" t="s">
        <v>142</v>
      </c>
      <c r="B5" s="146" t="s">
        <v>172</v>
      </c>
      <c r="C5" s="146" t="s">
        <v>138</v>
      </c>
      <c r="D5" s="130" t="s">
        <v>213</v>
      </c>
      <c r="E5" s="130" t="s">
        <v>214</v>
      </c>
      <c r="F5" s="147" t="s">
        <v>179</v>
      </c>
      <c r="G5" s="148" t="s">
        <v>130</v>
      </c>
      <c r="H5" s="218"/>
    </row>
    <row r="6" spans="1:11" ht="26.1" customHeight="1" thickTop="1" x14ac:dyDescent="0.3">
      <c r="A6" s="204" t="s">
        <v>22</v>
      </c>
      <c r="B6" s="205"/>
      <c r="C6" s="206"/>
      <c r="D6" s="129">
        <f>D7+D12+D16+D20+D23</f>
        <v>1275951</v>
      </c>
      <c r="E6" s="129">
        <f>E7+E12+E16+E20+E23</f>
        <v>1263075</v>
      </c>
      <c r="F6" s="122"/>
      <c r="G6" s="122">
        <f>D6-E6</f>
        <v>12876</v>
      </c>
      <c r="H6" s="123" t="s">
        <v>264</v>
      </c>
    </row>
    <row r="7" spans="1:11" ht="26.1" customHeight="1" x14ac:dyDescent="0.3">
      <c r="A7" s="137" t="s">
        <v>57</v>
      </c>
      <c r="B7" s="131"/>
      <c r="C7" s="149"/>
      <c r="D7" s="124">
        <f>D8</f>
        <v>991851</v>
      </c>
      <c r="E7" s="124">
        <f>E8</f>
        <v>969520</v>
      </c>
      <c r="F7" s="122"/>
      <c r="G7" s="122">
        <f t="shared" ref="G7:G27" si="0">D7-E7</f>
        <v>22331</v>
      </c>
      <c r="H7" s="123"/>
    </row>
    <row r="8" spans="1:11" ht="26.1" customHeight="1" x14ac:dyDescent="0.3">
      <c r="A8" s="142"/>
      <c r="B8" s="131" t="s">
        <v>57</v>
      </c>
      <c r="C8" s="149"/>
      <c r="D8" s="124">
        <f>D9+D10</f>
        <v>991851</v>
      </c>
      <c r="E8" s="124">
        <f>E9+E10</f>
        <v>969520</v>
      </c>
      <c r="F8" s="122"/>
      <c r="G8" s="122">
        <f t="shared" si="0"/>
        <v>22331</v>
      </c>
      <c r="H8" s="123"/>
    </row>
    <row r="9" spans="1:11" ht="99" customHeight="1" x14ac:dyDescent="0.3">
      <c r="A9" s="211"/>
      <c r="B9" s="210"/>
      <c r="C9" s="131" t="s">
        <v>41</v>
      </c>
      <c r="D9" s="124">
        <v>969171</v>
      </c>
      <c r="E9" s="124">
        <v>949439</v>
      </c>
      <c r="F9" s="122"/>
      <c r="G9" s="122">
        <f t="shared" si="0"/>
        <v>19732</v>
      </c>
      <c r="H9" s="125" t="s">
        <v>262</v>
      </c>
      <c r="K9" s="18" t="s">
        <v>263</v>
      </c>
    </row>
    <row r="10" spans="1:11" ht="114" customHeight="1" x14ac:dyDescent="0.3">
      <c r="A10" s="211"/>
      <c r="B10" s="210"/>
      <c r="C10" s="131" t="s">
        <v>33</v>
      </c>
      <c r="D10" s="124">
        <v>22680</v>
      </c>
      <c r="E10" s="124">
        <v>20081</v>
      </c>
      <c r="F10" s="122"/>
      <c r="G10" s="122">
        <f t="shared" si="0"/>
        <v>2599</v>
      </c>
      <c r="H10" s="125" t="s">
        <v>215</v>
      </c>
    </row>
    <row r="11" spans="1:11" ht="35.25" hidden="1" customHeight="1" x14ac:dyDescent="0.3">
      <c r="A11" s="212"/>
      <c r="B11" s="210"/>
      <c r="C11" s="131" t="s">
        <v>48</v>
      </c>
      <c r="D11" s="124"/>
      <c r="E11" s="124"/>
      <c r="F11" s="122"/>
      <c r="G11" s="122">
        <f t="shared" si="0"/>
        <v>0</v>
      </c>
      <c r="H11" s="125"/>
    </row>
    <row r="12" spans="1:11" ht="26.1" customHeight="1" x14ac:dyDescent="0.3">
      <c r="A12" s="137" t="s">
        <v>43</v>
      </c>
      <c r="B12" s="131"/>
      <c r="C12" s="131"/>
      <c r="D12" s="124">
        <f>D13</f>
        <v>145000</v>
      </c>
      <c r="E12" s="124">
        <f>E13</f>
        <v>155100</v>
      </c>
      <c r="F12" s="122">
        <v>10100</v>
      </c>
      <c r="G12" s="122"/>
      <c r="H12" s="150"/>
    </row>
    <row r="13" spans="1:11" ht="26.1" customHeight="1" x14ac:dyDescent="0.3">
      <c r="A13" s="143"/>
      <c r="B13" s="131" t="s">
        <v>43</v>
      </c>
      <c r="C13" s="131"/>
      <c r="D13" s="124">
        <f>D14+D15</f>
        <v>145000</v>
      </c>
      <c r="E13" s="124">
        <f>E14+E15</f>
        <v>155100</v>
      </c>
      <c r="F13" s="122">
        <v>10100</v>
      </c>
      <c r="G13" s="122"/>
      <c r="H13" s="150"/>
    </row>
    <row r="14" spans="1:11" ht="51.75" customHeight="1" x14ac:dyDescent="0.3">
      <c r="A14" s="143"/>
      <c r="B14" s="2"/>
      <c r="C14" s="141" t="s">
        <v>20</v>
      </c>
      <c r="D14" s="124">
        <v>74510</v>
      </c>
      <c r="E14" s="124">
        <v>93510</v>
      </c>
      <c r="F14" s="122">
        <v>19000</v>
      </c>
      <c r="G14" s="122"/>
      <c r="H14" s="125" t="s">
        <v>8</v>
      </c>
    </row>
    <row r="15" spans="1:11" ht="32.25" customHeight="1" x14ac:dyDescent="0.3">
      <c r="A15" s="143"/>
      <c r="B15" s="203"/>
      <c r="C15" s="140" t="s">
        <v>24</v>
      </c>
      <c r="D15" s="124">
        <v>70490</v>
      </c>
      <c r="E15" s="124">
        <v>61590</v>
      </c>
      <c r="F15" s="122"/>
      <c r="G15" s="122">
        <f t="shared" si="0"/>
        <v>8900</v>
      </c>
      <c r="H15" s="125"/>
    </row>
    <row r="16" spans="1:11" ht="26.1" customHeight="1" x14ac:dyDescent="0.3">
      <c r="A16" s="137" t="s">
        <v>170</v>
      </c>
      <c r="B16" s="131"/>
      <c r="C16" s="131"/>
      <c r="D16" s="124">
        <f>D17</f>
        <v>3000</v>
      </c>
      <c r="E16" s="124">
        <f>E17</f>
        <v>3000</v>
      </c>
      <c r="F16" s="122"/>
      <c r="G16" s="122"/>
      <c r="H16" s="125"/>
    </row>
    <row r="17" spans="1:8" ht="26.1" customHeight="1" x14ac:dyDescent="0.3">
      <c r="A17" s="200"/>
      <c r="B17" s="131" t="s">
        <v>170</v>
      </c>
      <c r="C17" s="131"/>
      <c r="D17" s="124">
        <f>D18+D19</f>
        <v>3000</v>
      </c>
      <c r="E17" s="124">
        <f>E18+E19</f>
        <v>3000</v>
      </c>
      <c r="F17" s="122"/>
      <c r="G17" s="122"/>
      <c r="H17" s="125"/>
    </row>
    <row r="18" spans="1:8" ht="30.75" customHeight="1" x14ac:dyDescent="0.3">
      <c r="A18" s="201"/>
      <c r="B18" s="2"/>
      <c r="C18" s="131" t="s">
        <v>23</v>
      </c>
      <c r="D18" s="124">
        <v>1000</v>
      </c>
      <c r="E18" s="124"/>
      <c r="F18" s="122"/>
      <c r="G18" s="122">
        <f t="shared" si="0"/>
        <v>1000</v>
      </c>
      <c r="H18" s="125"/>
    </row>
    <row r="19" spans="1:8" ht="33" customHeight="1" x14ac:dyDescent="0.3">
      <c r="A19" s="202"/>
      <c r="B19" s="199"/>
      <c r="C19" s="132" t="s">
        <v>121</v>
      </c>
      <c r="D19" s="124">
        <v>2000</v>
      </c>
      <c r="E19" s="124">
        <v>3000</v>
      </c>
      <c r="F19" s="122">
        <v>1000</v>
      </c>
      <c r="G19" s="122"/>
      <c r="H19" s="125"/>
    </row>
    <row r="20" spans="1:8" ht="26.1" customHeight="1" x14ac:dyDescent="0.3">
      <c r="A20" s="137" t="s">
        <v>183</v>
      </c>
      <c r="B20" s="131"/>
      <c r="C20" s="131"/>
      <c r="D20" s="124">
        <f>D21</f>
        <v>123820</v>
      </c>
      <c r="E20" s="124">
        <f>E21</f>
        <v>123820</v>
      </c>
      <c r="F20" s="122"/>
      <c r="G20" s="122"/>
      <c r="H20" s="151"/>
    </row>
    <row r="21" spans="1:8" ht="26.1" customHeight="1" x14ac:dyDescent="0.3">
      <c r="A21" s="142"/>
      <c r="B21" s="131" t="s">
        <v>183</v>
      </c>
      <c r="C21" s="131"/>
      <c r="D21" s="124">
        <f>D22</f>
        <v>123820</v>
      </c>
      <c r="E21" s="124">
        <f>E22</f>
        <v>123820</v>
      </c>
      <c r="F21" s="122"/>
      <c r="G21" s="122"/>
      <c r="H21" s="151"/>
    </row>
    <row r="22" spans="1:8" ht="49.5" customHeight="1" x14ac:dyDescent="0.3">
      <c r="A22" s="138"/>
      <c r="B22" s="139"/>
      <c r="C22" s="152" t="s">
        <v>26</v>
      </c>
      <c r="D22" s="124">
        <v>123820</v>
      </c>
      <c r="E22" s="124">
        <v>123820</v>
      </c>
      <c r="F22" s="122"/>
      <c r="G22" s="122"/>
      <c r="H22" s="123" t="s">
        <v>257</v>
      </c>
    </row>
    <row r="23" spans="1:8" ht="26.1" customHeight="1" x14ac:dyDescent="0.3">
      <c r="A23" s="137" t="s">
        <v>137</v>
      </c>
      <c r="B23" s="131"/>
      <c r="C23" s="131"/>
      <c r="D23" s="124">
        <f>D24</f>
        <v>12280</v>
      </c>
      <c r="E23" s="124">
        <f>E24</f>
        <v>11635</v>
      </c>
      <c r="F23" s="122"/>
      <c r="G23" s="122">
        <f t="shared" si="0"/>
        <v>645</v>
      </c>
      <c r="H23" s="150"/>
    </row>
    <row r="24" spans="1:8" ht="26.1" customHeight="1" x14ac:dyDescent="0.3">
      <c r="A24" s="143"/>
      <c r="B24" s="131" t="s">
        <v>137</v>
      </c>
      <c r="C24" s="131"/>
      <c r="D24" s="124">
        <f>D25+D26+D27</f>
        <v>12280</v>
      </c>
      <c r="E24" s="124">
        <f>E25+E26+E27</f>
        <v>11635</v>
      </c>
      <c r="F24" s="122"/>
      <c r="G24" s="122">
        <f t="shared" si="0"/>
        <v>645</v>
      </c>
      <c r="H24" s="150"/>
    </row>
    <row r="25" spans="1:8" ht="33" customHeight="1" x14ac:dyDescent="0.3">
      <c r="A25" s="143"/>
      <c r="B25" s="141"/>
      <c r="C25" s="152" t="s">
        <v>115</v>
      </c>
      <c r="D25" s="124">
        <v>600</v>
      </c>
      <c r="E25" s="124">
        <v>5</v>
      </c>
      <c r="F25" s="122"/>
      <c r="G25" s="122">
        <f t="shared" si="0"/>
        <v>595</v>
      </c>
      <c r="H25" s="150"/>
    </row>
    <row r="26" spans="1:8" ht="78" customHeight="1" x14ac:dyDescent="0.3">
      <c r="A26" s="143"/>
      <c r="B26" s="141"/>
      <c r="C26" s="132" t="s">
        <v>77</v>
      </c>
      <c r="D26" s="124">
        <v>10080</v>
      </c>
      <c r="E26" s="124">
        <v>11180</v>
      </c>
      <c r="F26" s="122">
        <v>1100</v>
      </c>
      <c r="G26" s="122"/>
      <c r="H26" s="153" t="s">
        <v>255</v>
      </c>
    </row>
    <row r="27" spans="1:8" ht="72.75" customHeight="1" thickBot="1" x14ac:dyDescent="0.35">
      <c r="A27" s="154"/>
      <c r="B27" s="155"/>
      <c r="C27" s="133" t="s">
        <v>12</v>
      </c>
      <c r="D27" s="156">
        <v>1600</v>
      </c>
      <c r="E27" s="156">
        <v>450</v>
      </c>
      <c r="F27" s="157"/>
      <c r="G27" s="157">
        <f t="shared" si="0"/>
        <v>1150</v>
      </c>
      <c r="H27" s="158" t="s">
        <v>256</v>
      </c>
    </row>
    <row r="28" spans="1:8" x14ac:dyDescent="0.3">
      <c r="F28" s="63"/>
      <c r="G28" s="63"/>
    </row>
    <row r="31" spans="1:8" x14ac:dyDescent="0.3">
      <c r="H31" s="18" t="s">
        <v>157</v>
      </c>
    </row>
  </sheetData>
  <mergeCells count="11">
    <mergeCell ref="B18:B19"/>
    <mergeCell ref="A17:A19"/>
    <mergeCell ref="B14:B15"/>
    <mergeCell ref="A6:C6"/>
    <mergeCell ref="A1:H1"/>
    <mergeCell ref="D4:E4"/>
    <mergeCell ref="B9:B11"/>
    <mergeCell ref="A9:A11"/>
    <mergeCell ref="A4:C4"/>
    <mergeCell ref="F4:G4"/>
    <mergeCell ref="H4:H5"/>
  </mergeCells>
  <phoneticPr fontId="22" type="noConversion"/>
  <printOptions horizontalCentered="1"/>
  <pageMargins left="0.7086111307144165" right="0.7086111307144165" top="0.74777776002883911" bottom="0.74777776002883911" header="0.31486111879348755" footer="0.31486111879348755"/>
  <pageSetup paperSize="9" scale="80" orientation="landscape" r:id="rId1"/>
  <headerFooter>
    <oddFooter>&amp;R&amp;"돋움,Regular"아동양육시설 성애원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O62"/>
  <sheetViews>
    <sheetView showWhiteSpace="0" view="pageLayout" zoomScaleNormal="90" zoomScaleSheetLayoutView="75" workbookViewId="0">
      <selection activeCell="G12" sqref="G12"/>
    </sheetView>
  </sheetViews>
  <sheetFormatPr defaultColWidth="9" defaultRowHeight="13.5" x14ac:dyDescent="0.3"/>
  <cols>
    <col min="1" max="1" width="12.625" style="159" bestFit="1" customWidth="1"/>
    <col min="2" max="2" width="12.625" style="194" bestFit="1" customWidth="1"/>
    <col min="3" max="3" width="18.25" style="194" bestFit="1" customWidth="1"/>
    <col min="4" max="4" width="17" style="159" bestFit="1" customWidth="1"/>
    <col min="5" max="5" width="17" style="159" customWidth="1"/>
    <col min="6" max="6" width="14.75" style="159" bestFit="1" customWidth="1"/>
    <col min="7" max="7" width="13.75" style="159" customWidth="1"/>
    <col min="8" max="8" width="42.625" style="195" customWidth="1"/>
    <col min="9" max="249" width="10" style="159" customWidth="1"/>
    <col min="250" max="16384" width="9" style="160"/>
  </cols>
  <sheetData>
    <row r="1" spans="1:9" ht="39" customHeight="1" x14ac:dyDescent="0.3">
      <c r="A1" s="225" t="s">
        <v>223</v>
      </c>
      <c r="B1" s="225"/>
      <c r="C1" s="225"/>
      <c r="D1" s="225"/>
      <c r="E1" s="225"/>
      <c r="F1" s="225"/>
      <c r="G1" s="225"/>
      <c r="H1" s="225"/>
    </row>
    <row r="2" spans="1:9" ht="25.5" x14ac:dyDescent="0.3">
      <c r="A2" s="161"/>
      <c r="B2" s="161"/>
      <c r="C2" s="161"/>
      <c r="D2" s="162"/>
      <c r="E2" s="162"/>
      <c r="F2" s="161"/>
      <c r="G2" s="161"/>
      <c r="H2" s="163"/>
    </row>
    <row r="3" spans="1:9" s="159" customFormat="1" ht="14.25" thickBot="1" x14ac:dyDescent="0.35">
      <c r="A3" s="164" t="s">
        <v>56</v>
      </c>
      <c r="B3" s="165"/>
      <c r="C3" s="165"/>
      <c r="D3" s="166"/>
      <c r="E3" s="166"/>
      <c r="F3" s="166"/>
      <c r="G3" s="167"/>
      <c r="H3" s="168" t="s">
        <v>92</v>
      </c>
    </row>
    <row r="4" spans="1:9" ht="24.95" customHeight="1" x14ac:dyDescent="0.3">
      <c r="A4" s="228" t="s">
        <v>16</v>
      </c>
      <c r="B4" s="229"/>
      <c r="C4" s="230"/>
      <c r="D4" s="226" t="s">
        <v>72</v>
      </c>
      <c r="E4" s="227"/>
      <c r="F4" s="231" t="s">
        <v>126</v>
      </c>
      <c r="G4" s="232"/>
      <c r="H4" s="233" t="s">
        <v>30</v>
      </c>
    </row>
    <row r="5" spans="1:9" ht="24.95" customHeight="1" thickBot="1" x14ac:dyDescent="0.35">
      <c r="A5" s="169" t="s">
        <v>142</v>
      </c>
      <c r="B5" s="170" t="s">
        <v>172</v>
      </c>
      <c r="C5" s="170" t="s">
        <v>138</v>
      </c>
      <c r="D5" s="171" t="s">
        <v>213</v>
      </c>
      <c r="E5" s="171" t="s">
        <v>214</v>
      </c>
      <c r="F5" s="172" t="s">
        <v>179</v>
      </c>
      <c r="G5" s="172" t="s">
        <v>130</v>
      </c>
      <c r="H5" s="234"/>
    </row>
    <row r="6" spans="1:9" ht="27" customHeight="1" thickTop="1" x14ac:dyDescent="0.3">
      <c r="A6" s="219" t="s">
        <v>120</v>
      </c>
      <c r="B6" s="220"/>
      <c r="C6" s="220"/>
      <c r="D6" s="173">
        <f>D7+D25+D30+D56+D59</f>
        <v>1275951</v>
      </c>
      <c r="E6" s="173">
        <f>E7+E25+E30+E56+E59</f>
        <v>1263075</v>
      </c>
      <c r="F6" s="173"/>
      <c r="G6" s="174">
        <f>D6-E6</f>
        <v>12876</v>
      </c>
      <c r="H6" s="123" t="s">
        <v>264</v>
      </c>
      <c r="I6" s="180"/>
    </row>
    <row r="7" spans="1:9" ht="24.75" customHeight="1" x14ac:dyDescent="0.3">
      <c r="A7" s="175" t="s">
        <v>141</v>
      </c>
      <c r="B7" s="176"/>
      <c r="C7" s="176"/>
      <c r="D7" s="177">
        <f>D8+D15+D18</f>
        <v>869672</v>
      </c>
      <c r="E7" s="177">
        <f>E8+E15+E18</f>
        <v>861241</v>
      </c>
      <c r="F7" s="173"/>
      <c r="G7" s="174">
        <f t="shared" ref="G7:G44" si="0">D7-E7</f>
        <v>8431</v>
      </c>
      <c r="H7" s="178"/>
    </row>
    <row r="8" spans="1:9" ht="24.75" customHeight="1" x14ac:dyDescent="0.3">
      <c r="A8" s="223"/>
      <c r="B8" s="179" t="s">
        <v>180</v>
      </c>
      <c r="C8" s="179"/>
      <c r="D8" s="177">
        <f>SUM(D9:D14)</f>
        <v>799732</v>
      </c>
      <c r="E8" s="177">
        <f>SUM(E9:E14)</f>
        <v>787246</v>
      </c>
      <c r="F8" s="173"/>
      <c r="G8" s="174">
        <f t="shared" si="0"/>
        <v>12486</v>
      </c>
      <c r="H8" s="178"/>
    </row>
    <row r="9" spans="1:9" ht="48" customHeight="1" x14ac:dyDescent="0.3">
      <c r="A9" s="224"/>
      <c r="B9" s="221"/>
      <c r="C9" s="179" t="s">
        <v>25</v>
      </c>
      <c r="D9" s="181">
        <v>523110</v>
      </c>
      <c r="E9" s="181">
        <v>515672</v>
      </c>
      <c r="F9" s="173"/>
      <c r="G9" s="174">
        <f t="shared" si="0"/>
        <v>7438</v>
      </c>
      <c r="H9" s="182" t="s">
        <v>224</v>
      </c>
    </row>
    <row r="10" spans="1:9" ht="63" customHeight="1" x14ac:dyDescent="0.3">
      <c r="A10" s="224"/>
      <c r="B10" s="222"/>
      <c r="C10" s="179" t="s">
        <v>50</v>
      </c>
      <c r="D10" s="181">
        <v>145016</v>
      </c>
      <c r="E10" s="181">
        <v>142790</v>
      </c>
      <c r="F10" s="173"/>
      <c r="G10" s="174">
        <f t="shared" si="0"/>
        <v>2226</v>
      </c>
      <c r="H10" s="182" t="s">
        <v>225</v>
      </c>
    </row>
    <row r="11" spans="1:9" ht="63" customHeight="1" x14ac:dyDescent="0.3">
      <c r="A11" s="224"/>
      <c r="B11" s="222"/>
      <c r="C11" s="179" t="s">
        <v>230</v>
      </c>
      <c r="D11" s="181">
        <v>1400</v>
      </c>
      <c r="E11" s="181">
        <v>1383</v>
      </c>
      <c r="F11" s="173"/>
      <c r="G11" s="174">
        <f t="shared" si="0"/>
        <v>17</v>
      </c>
      <c r="H11" s="182" t="s">
        <v>252</v>
      </c>
    </row>
    <row r="12" spans="1:9" ht="35.25" customHeight="1" x14ac:dyDescent="0.3">
      <c r="A12" s="224"/>
      <c r="B12" s="222"/>
      <c r="C12" s="183" t="s">
        <v>127</v>
      </c>
      <c r="D12" s="181">
        <v>55677</v>
      </c>
      <c r="E12" s="181">
        <v>57204</v>
      </c>
      <c r="F12" s="173">
        <v>1527</v>
      </c>
      <c r="G12" s="174"/>
      <c r="H12" s="182" t="s">
        <v>226</v>
      </c>
    </row>
    <row r="13" spans="1:9" ht="81.75" customHeight="1" x14ac:dyDescent="0.3">
      <c r="A13" s="224"/>
      <c r="B13" s="222"/>
      <c r="C13" s="183" t="s">
        <v>102</v>
      </c>
      <c r="D13" s="181">
        <v>72187</v>
      </c>
      <c r="E13" s="181">
        <v>67855</v>
      </c>
      <c r="F13" s="173"/>
      <c r="G13" s="174">
        <f t="shared" si="0"/>
        <v>4332</v>
      </c>
      <c r="H13" s="182" t="s">
        <v>253</v>
      </c>
    </row>
    <row r="14" spans="1:9" ht="84.75" customHeight="1" x14ac:dyDescent="0.3">
      <c r="A14" s="224"/>
      <c r="B14" s="220"/>
      <c r="C14" s="179" t="s">
        <v>29</v>
      </c>
      <c r="D14" s="181">
        <v>2342</v>
      </c>
      <c r="E14" s="181">
        <v>2342</v>
      </c>
      <c r="F14" s="173"/>
      <c r="G14" s="174"/>
      <c r="H14" s="182" t="s">
        <v>254</v>
      </c>
    </row>
    <row r="15" spans="1:9" ht="24.75" customHeight="1" x14ac:dyDescent="0.3">
      <c r="A15" s="224"/>
      <c r="B15" s="179" t="s">
        <v>36</v>
      </c>
      <c r="C15" s="179"/>
      <c r="D15" s="177">
        <f>SUM(D16:D17)</f>
        <v>3575</v>
      </c>
      <c r="E15" s="177">
        <f>SUM(E16:E17)</f>
        <v>2845</v>
      </c>
      <c r="F15" s="173"/>
      <c r="G15" s="174">
        <f t="shared" si="0"/>
        <v>730</v>
      </c>
      <c r="H15" s="178"/>
    </row>
    <row r="16" spans="1:9" ht="52.5" customHeight="1" x14ac:dyDescent="0.3">
      <c r="A16" s="224"/>
      <c r="B16" s="221"/>
      <c r="C16" s="179" t="s">
        <v>18</v>
      </c>
      <c r="D16" s="184">
        <v>2815</v>
      </c>
      <c r="E16" s="184">
        <v>2815</v>
      </c>
      <c r="F16" s="173"/>
      <c r="G16" s="174"/>
      <c r="H16" s="182" t="s">
        <v>234</v>
      </c>
    </row>
    <row r="17" spans="1:8" ht="49.5" customHeight="1" x14ac:dyDescent="0.3">
      <c r="A17" s="224"/>
      <c r="B17" s="220"/>
      <c r="C17" s="179" t="s">
        <v>51</v>
      </c>
      <c r="D17" s="184">
        <v>760</v>
      </c>
      <c r="E17" s="184">
        <v>30</v>
      </c>
      <c r="F17" s="173"/>
      <c r="G17" s="174">
        <f t="shared" si="0"/>
        <v>730</v>
      </c>
      <c r="H17" s="182" t="s">
        <v>227</v>
      </c>
    </row>
    <row r="18" spans="1:8" ht="29.25" customHeight="1" x14ac:dyDescent="0.3">
      <c r="A18" s="224"/>
      <c r="B18" s="179" t="s">
        <v>132</v>
      </c>
      <c r="C18" s="179"/>
      <c r="D18" s="177">
        <f>SUM(D19:D24)</f>
        <v>66365</v>
      </c>
      <c r="E18" s="177">
        <f>SUM(E19:E24)</f>
        <v>71150</v>
      </c>
      <c r="F18" s="173">
        <v>4785</v>
      </c>
      <c r="G18" s="174"/>
      <c r="H18" s="178"/>
    </row>
    <row r="19" spans="1:8" ht="72" customHeight="1" x14ac:dyDescent="0.3">
      <c r="A19" s="224"/>
      <c r="B19" s="221"/>
      <c r="C19" s="179" t="s">
        <v>15</v>
      </c>
      <c r="D19" s="184">
        <v>1380</v>
      </c>
      <c r="E19" s="184">
        <v>1790</v>
      </c>
      <c r="F19" s="173">
        <v>410</v>
      </c>
      <c r="G19" s="174"/>
      <c r="H19" s="182" t="s">
        <v>228</v>
      </c>
    </row>
    <row r="20" spans="1:8" ht="188.25" customHeight="1" x14ac:dyDescent="0.3">
      <c r="A20" s="224"/>
      <c r="B20" s="222"/>
      <c r="C20" s="183" t="s">
        <v>103</v>
      </c>
      <c r="D20" s="184">
        <v>18680</v>
      </c>
      <c r="E20" s="184">
        <v>22639</v>
      </c>
      <c r="F20" s="173">
        <v>3959</v>
      </c>
      <c r="G20" s="174"/>
      <c r="H20" s="182" t="s">
        <v>229</v>
      </c>
    </row>
    <row r="21" spans="1:8" ht="126" customHeight="1" x14ac:dyDescent="0.3">
      <c r="A21" s="224"/>
      <c r="B21" s="222"/>
      <c r="C21" s="179" t="s">
        <v>27</v>
      </c>
      <c r="D21" s="184">
        <v>22184</v>
      </c>
      <c r="E21" s="184">
        <v>22600</v>
      </c>
      <c r="F21" s="173">
        <v>416</v>
      </c>
      <c r="G21" s="174"/>
      <c r="H21" s="182" t="s">
        <v>236</v>
      </c>
    </row>
    <row r="22" spans="1:8" ht="153" customHeight="1" x14ac:dyDescent="0.3">
      <c r="A22" s="224"/>
      <c r="B22" s="222"/>
      <c r="C22" s="179" t="s">
        <v>32</v>
      </c>
      <c r="D22" s="184">
        <v>9770</v>
      </c>
      <c r="E22" s="184">
        <v>9770</v>
      </c>
      <c r="F22" s="173"/>
      <c r="G22" s="174"/>
      <c r="H22" s="182" t="s">
        <v>186</v>
      </c>
    </row>
    <row r="23" spans="1:8" ht="49.5" customHeight="1" x14ac:dyDescent="0.3">
      <c r="A23" s="224"/>
      <c r="B23" s="222"/>
      <c r="C23" s="179" t="s">
        <v>19</v>
      </c>
      <c r="D23" s="184">
        <v>12860</v>
      </c>
      <c r="E23" s="184">
        <v>12860</v>
      </c>
      <c r="F23" s="173"/>
      <c r="G23" s="174"/>
      <c r="H23" s="182" t="s">
        <v>212</v>
      </c>
    </row>
    <row r="24" spans="1:8" ht="49.5" customHeight="1" x14ac:dyDescent="0.3">
      <c r="A24" s="219"/>
      <c r="B24" s="220"/>
      <c r="C24" s="179" t="s">
        <v>34</v>
      </c>
      <c r="D24" s="184">
        <v>1491</v>
      </c>
      <c r="E24" s="184">
        <v>1491</v>
      </c>
      <c r="F24" s="173"/>
      <c r="G24" s="174"/>
      <c r="H24" s="182" t="s">
        <v>1</v>
      </c>
    </row>
    <row r="25" spans="1:8" ht="24.75" customHeight="1" x14ac:dyDescent="0.3">
      <c r="A25" s="175" t="s">
        <v>53</v>
      </c>
      <c r="B25" s="179"/>
      <c r="C25" s="179"/>
      <c r="D25" s="177">
        <f>SUM(D27:D29)</f>
        <v>40800</v>
      </c>
      <c r="E25" s="177">
        <f>SUM(E27:E29)</f>
        <v>40073</v>
      </c>
      <c r="F25" s="173"/>
      <c r="G25" s="174">
        <f t="shared" si="0"/>
        <v>727</v>
      </c>
      <c r="H25" s="178"/>
    </row>
    <row r="26" spans="1:8" ht="24.75" customHeight="1" x14ac:dyDescent="0.3">
      <c r="A26" s="223"/>
      <c r="B26" s="179" t="s">
        <v>175</v>
      </c>
      <c r="C26" s="179"/>
      <c r="D26" s="177">
        <f>D27+D28+D29</f>
        <v>40800</v>
      </c>
      <c r="E26" s="177">
        <f>E27+E28+E29</f>
        <v>40073</v>
      </c>
      <c r="F26" s="173"/>
      <c r="G26" s="174">
        <f t="shared" si="0"/>
        <v>727</v>
      </c>
      <c r="H26" s="178"/>
    </row>
    <row r="27" spans="1:8" ht="26.25" customHeight="1" x14ac:dyDescent="0.3">
      <c r="A27" s="224"/>
      <c r="B27" s="221"/>
      <c r="C27" s="179" t="s">
        <v>175</v>
      </c>
      <c r="D27" s="184">
        <v>15625</v>
      </c>
      <c r="E27" s="184">
        <v>15625</v>
      </c>
      <c r="F27" s="173"/>
      <c r="G27" s="174"/>
      <c r="H27" s="182" t="s">
        <v>231</v>
      </c>
    </row>
    <row r="28" spans="1:8" ht="27" customHeight="1" x14ac:dyDescent="0.3">
      <c r="A28" s="224"/>
      <c r="B28" s="222"/>
      <c r="C28" s="179" t="s">
        <v>17</v>
      </c>
      <c r="D28" s="184">
        <v>9215</v>
      </c>
      <c r="E28" s="184">
        <v>12415</v>
      </c>
      <c r="F28" s="173">
        <v>3200</v>
      </c>
      <c r="G28" s="174"/>
      <c r="H28" s="182" t="s">
        <v>80</v>
      </c>
    </row>
    <row r="29" spans="1:8" ht="90" customHeight="1" x14ac:dyDescent="0.3">
      <c r="A29" s="219"/>
      <c r="B29" s="220"/>
      <c r="C29" s="179" t="s">
        <v>11</v>
      </c>
      <c r="D29" s="184">
        <v>15960</v>
      </c>
      <c r="E29" s="184">
        <v>12033</v>
      </c>
      <c r="F29" s="173"/>
      <c r="G29" s="174">
        <f t="shared" si="0"/>
        <v>3927</v>
      </c>
      <c r="H29" s="182" t="s">
        <v>232</v>
      </c>
    </row>
    <row r="30" spans="1:8" ht="24.75" customHeight="1" x14ac:dyDescent="0.3">
      <c r="A30" s="175" t="s">
        <v>133</v>
      </c>
      <c r="B30" s="179"/>
      <c r="C30" s="179"/>
      <c r="D30" s="177">
        <f>D31+D37+D46</f>
        <v>346671</v>
      </c>
      <c r="E30" s="177">
        <f>E31+E37+E46</f>
        <v>342953</v>
      </c>
      <c r="F30" s="173"/>
      <c r="G30" s="174">
        <f t="shared" si="0"/>
        <v>3718</v>
      </c>
      <c r="H30" s="178"/>
    </row>
    <row r="31" spans="1:8" ht="24.75" customHeight="1" x14ac:dyDescent="0.3">
      <c r="A31" s="223"/>
      <c r="B31" s="179" t="s">
        <v>132</v>
      </c>
      <c r="C31" s="179"/>
      <c r="D31" s="177">
        <f>SUM(D32:D36)</f>
        <v>223667</v>
      </c>
      <c r="E31" s="177">
        <f>SUM(E32:E36)</f>
        <v>216605</v>
      </c>
      <c r="F31" s="173"/>
      <c r="G31" s="174">
        <f t="shared" si="0"/>
        <v>7062</v>
      </c>
      <c r="H31" s="178"/>
    </row>
    <row r="32" spans="1:8" ht="121.5" customHeight="1" x14ac:dyDescent="0.3">
      <c r="A32" s="224"/>
      <c r="B32" s="179"/>
      <c r="C32" s="183" t="s">
        <v>129</v>
      </c>
      <c r="D32" s="185">
        <v>130379</v>
      </c>
      <c r="E32" s="185">
        <v>108477</v>
      </c>
      <c r="F32" s="173"/>
      <c r="G32" s="174">
        <f t="shared" si="0"/>
        <v>21902</v>
      </c>
      <c r="H32" s="186" t="s">
        <v>241</v>
      </c>
    </row>
    <row r="33" spans="1:249" ht="96" customHeight="1" x14ac:dyDescent="0.3">
      <c r="A33" s="224"/>
      <c r="B33" s="187"/>
      <c r="C33" s="183" t="s">
        <v>189</v>
      </c>
      <c r="D33" s="185">
        <v>48146</v>
      </c>
      <c r="E33" s="185">
        <v>68003</v>
      </c>
      <c r="F33" s="173">
        <v>19587</v>
      </c>
      <c r="G33" s="174"/>
      <c r="H33" s="182" t="s">
        <v>258</v>
      </c>
    </row>
    <row r="34" spans="1:249" ht="50.25" customHeight="1" x14ac:dyDescent="0.3">
      <c r="A34" s="224"/>
      <c r="B34" s="179"/>
      <c r="C34" s="183" t="s">
        <v>47</v>
      </c>
      <c r="D34" s="185">
        <v>21237</v>
      </c>
      <c r="E34" s="185">
        <v>20064</v>
      </c>
      <c r="F34" s="173"/>
      <c r="G34" s="174">
        <f t="shared" si="0"/>
        <v>1173</v>
      </c>
      <c r="H34" s="186" t="s">
        <v>242</v>
      </c>
    </row>
    <row r="35" spans="1:249" ht="100.5" customHeight="1" x14ac:dyDescent="0.3">
      <c r="A35" s="224"/>
      <c r="B35" s="187"/>
      <c r="C35" s="179" t="s">
        <v>46</v>
      </c>
      <c r="D35" s="184">
        <v>6000</v>
      </c>
      <c r="E35" s="184">
        <v>8000</v>
      </c>
      <c r="F35" s="173">
        <v>2000</v>
      </c>
      <c r="G35" s="174"/>
      <c r="H35" s="182" t="s">
        <v>233</v>
      </c>
    </row>
    <row r="36" spans="1:249" ht="92.25" customHeight="1" x14ac:dyDescent="0.3">
      <c r="A36" s="224"/>
      <c r="B36" s="187"/>
      <c r="C36" s="179" t="s">
        <v>21</v>
      </c>
      <c r="D36" s="184">
        <v>17905</v>
      </c>
      <c r="E36" s="184">
        <v>12061</v>
      </c>
      <c r="F36" s="173"/>
      <c r="G36" s="174">
        <f t="shared" si="0"/>
        <v>5844</v>
      </c>
      <c r="H36" s="188" t="s">
        <v>238</v>
      </c>
    </row>
    <row r="37" spans="1:249" ht="24.75" customHeight="1" x14ac:dyDescent="0.3">
      <c r="A37" s="224"/>
      <c r="B37" s="187" t="s">
        <v>139</v>
      </c>
      <c r="C37" s="179"/>
      <c r="D37" s="189">
        <f>SUM(D38:D45)</f>
        <v>37151</v>
      </c>
      <c r="E37" s="189">
        <f>SUM(E38:E45)</f>
        <v>33495</v>
      </c>
      <c r="F37" s="173"/>
      <c r="G37" s="174">
        <f t="shared" si="0"/>
        <v>3656</v>
      </c>
      <c r="H37" s="178"/>
    </row>
    <row r="38" spans="1:249" ht="44.25" customHeight="1" x14ac:dyDescent="0.3">
      <c r="A38" s="224"/>
      <c r="B38" s="235"/>
      <c r="C38" s="179" t="s">
        <v>10</v>
      </c>
      <c r="D38" s="184">
        <v>1008</v>
      </c>
      <c r="E38" s="184">
        <v>1008</v>
      </c>
      <c r="F38" s="173"/>
      <c r="G38" s="174">
        <f t="shared" si="0"/>
        <v>0</v>
      </c>
      <c r="H38" s="182" t="s">
        <v>210</v>
      </c>
    </row>
    <row r="39" spans="1:249" ht="96" customHeight="1" x14ac:dyDescent="0.3">
      <c r="A39" s="224"/>
      <c r="B39" s="236"/>
      <c r="C39" s="183" t="s">
        <v>79</v>
      </c>
      <c r="D39" s="184">
        <v>1850</v>
      </c>
      <c r="E39" s="184">
        <v>1850</v>
      </c>
      <c r="F39" s="173"/>
      <c r="G39" s="174">
        <f t="shared" si="0"/>
        <v>0</v>
      </c>
      <c r="H39" s="182" t="s">
        <v>100</v>
      </c>
    </row>
    <row r="40" spans="1:249" ht="42.75" customHeight="1" x14ac:dyDescent="0.3">
      <c r="A40" s="224"/>
      <c r="B40" s="236"/>
      <c r="C40" s="179" t="s">
        <v>14</v>
      </c>
      <c r="D40" s="184">
        <v>13440</v>
      </c>
      <c r="E40" s="184">
        <v>10224</v>
      </c>
      <c r="F40" s="173"/>
      <c r="G40" s="174">
        <f t="shared" si="0"/>
        <v>3216</v>
      </c>
      <c r="H40" s="182" t="s">
        <v>235</v>
      </c>
    </row>
    <row r="41" spans="1:249" ht="62.25" customHeight="1" x14ac:dyDescent="0.3">
      <c r="A41" s="224"/>
      <c r="B41" s="236"/>
      <c r="C41" s="179" t="s">
        <v>62</v>
      </c>
      <c r="D41" s="184">
        <v>8140</v>
      </c>
      <c r="E41" s="184">
        <v>9200</v>
      </c>
      <c r="F41" s="173">
        <v>1060</v>
      </c>
      <c r="G41" s="174"/>
      <c r="H41" s="182" t="s">
        <v>259</v>
      </c>
    </row>
    <row r="42" spans="1:249" ht="51.75" customHeight="1" x14ac:dyDescent="0.3">
      <c r="A42" s="224"/>
      <c r="B42" s="236"/>
      <c r="C42" s="179" t="s">
        <v>31</v>
      </c>
      <c r="D42" s="184">
        <v>0</v>
      </c>
      <c r="E42" s="184">
        <v>0</v>
      </c>
      <c r="F42" s="173"/>
      <c r="G42" s="174"/>
      <c r="H42" s="182" t="s">
        <v>99</v>
      </c>
    </row>
    <row r="43" spans="1:249" ht="33.75" customHeight="1" x14ac:dyDescent="0.3">
      <c r="A43" s="224"/>
      <c r="B43" s="236"/>
      <c r="C43" s="179" t="s">
        <v>45</v>
      </c>
      <c r="D43" s="184">
        <v>6600</v>
      </c>
      <c r="E43" s="184">
        <v>6600</v>
      </c>
      <c r="F43" s="173"/>
      <c r="G43" s="174"/>
      <c r="H43" s="182" t="s">
        <v>2</v>
      </c>
    </row>
    <row r="44" spans="1:249" ht="45" customHeight="1" x14ac:dyDescent="0.3">
      <c r="A44" s="224"/>
      <c r="B44" s="236"/>
      <c r="C44" s="179" t="s">
        <v>39</v>
      </c>
      <c r="D44" s="184">
        <v>5000</v>
      </c>
      <c r="E44" s="184">
        <v>3500</v>
      </c>
      <c r="F44" s="173"/>
      <c r="G44" s="174">
        <f t="shared" si="0"/>
        <v>1500</v>
      </c>
      <c r="H44" s="182" t="s">
        <v>237</v>
      </c>
    </row>
    <row r="45" spans="1:249" ht="30.75" customHeight="1" x14ac:dyDescent="0.3">
      <c r="A45" s="224"/>
      <c r="B45" s="237"/>
      <c r="C45" s="179" t="s">
        <v>59</v>
      </c>
      <c r="D45" s="184">
        <v>1113</v>
      </c>
      <c r="E45" s="184">
        <v>1113</v>
      </c>
      <c r="F45" s="173"/>
      <c r="G45" s="174"/>
      <c r="H45" s="182" t="s">
        <v>4</v>
      </c>
      <c r="IM45" s="160"/>
      <c r="IN45" s="160"/>
      <c r="IO45" s="160"/>
    </row>
    <row r="46" spans="1:249" ht="24.75" customHeight="1" x14ac:dyDescent="0.3">
      <c r="A46" s="224"/>
      <c r="B46" s="187" t="s">
        <v>133</v>
      </c>
      <c r="C46" s="179" t="s">
        <v>177</v>
      </c>
      <c r="D46" s="189">
        <f>SUM(D47:D55)</f>
        <v>85853</v>
      </c>
      <c r="E46" s="189">
        <f>SUM(E47:E55)</f>
        <v>92853</v>
      </c>
      <c r="F46" s="173">
        <v>7000</v>
      </c>
      <c r="G46" s="174"/>
      <c r="H46" s="182"/>
      <c r="IM46" s="160"/>
      <c r="IN46" s="160"/>
      <c r="IO46" s="160"/>
    </row>
    <row r="47" spans="1:249" ht="54" customHeight="1" x14ac:dyDescent="0.3">
      <c r="A47" s="224"/>
      <c r="B47" s="235"/>
      <c r="C47" s="183" t="s">
        <v>118</v>
      </c>
      <c r="D47" s="184">
        <v>4096</v>
      </c>
      <c r="E47" s="184">
        <v>4096</v>
      </c>
      <c r="F47" s="173"/>
      <c r="G47" s="174"/>
      <c r="H47" s="182" t="s">
        <v>0</v>
      </c>
      <c r="IM47" s="160"/>
      <c r="IN47" s="160"/>
      <c r="IO47" s="160"/>
    </row>
    <row r="48" spans="1:249" ht="36" customHeight="1" x14ac:dyDescent="0.3">
      <c r="A48" s="224"/>
      <c r="B48" s="236"/>
      <c r="C48" s="183" t="s">
        <v>124</v>
      </c>
      <c r="D48" s="184">
        <v>5040</v>
      </c>
      <c r="E48" s="184">
        <v>5040</v>
      </c>
      <c r="F48" s="173"/>
      <c r="G48" s="174"/>
      <c r="H48" s="182" t="s">
        <v>3</v>
      </c>
      <c r="IM48" s="160"/>
      <c r="IN48" s="160"/>
      <c r="IO48" s="160"/>
    </row>
    <row r="49" spans="1:249" ht="42.75" customHeight="1" x14ac:dyDescent="0.3">
      <c r="A49" s="224"/>
      <c r="B49" s="236"/>
      <c r="C49" s="183" t="s">
        <v>128</v>
      </c>
      <c r="D49" s="184">
        <v>1141</v>
      </c>
      <c r="E49" s="184">
        <v>1141</v>
      </c>
      <c r="F49" s="173"/>
      <c r="G49" s="174"/>
      <c r="H49" s="182" t="s">
        <v>187</v>
      </c>
      <c r="IM49" s="160"/>
      <c r="IN49" s="160"/>
      <c r="IO49" s="160"/>
    </row>
    <row r="50" spans="1:249" ht="46.5" customHeight="1" x14ac:dyDescent="0.3">
      <c r="A50" s="224"/>
      <c r="B50" s="236"/>
      <c r="C50" s="183" t="s">
        <v>123</v>
      </c>
      <c r="D50" s="184">
        <v>1366</v>
      </c>
      <c r="E50" s="184">
        <v>1366</v>
      </c>
      <c r="F50" s="173"/>
      <c r="G50" s="174"/>
      <c r="H50" s="182" t="s">
        <v>6</v>
      </c>
      <c r="IM50" s="160"/>
      <c r="IN50" s="160"/>
      <c r="IO50" s="160"/>
    </row>
    <row r="51" spans="1:249" ht="36" customHeight="1" x14ac:dyDescent="0.3">
      <c r="A51" s="224"/>
      <c r="B51" s="236"/>
      <c r="C51" s="183" t="s">
        <v>113</v>
      </c>
      <c r="D51" s="184">
        <v>1200</v>
      </c>
      <c r="E51" s="184">
        <v>1200</v>
      </c>
      <c r="F51" s="173"/>
      <c r="G51" s="174"/>
      <c r="H51" s="182" t="s">
        <v>5</v>
      </c>
      <c r="IM51" s="160"/>
      <c r="IN51" s="160"/>
      <c r="IO51" s="160"/>
    </row>
    <row r="52" spans="1:249" ht="36" customHeight="1" x14ac:dyDescent="0.3">
      <c r="A52" s="224"/>
      <c r="B52" s="236"/>
      <c r="C52" s="183" t="s">
        <v>117</v>
      </c>
      <c r="D52" s="184">
        <v>500</v>
      </c>
      <c r="E52" s="184">
        <v>500</v>
      </c>
      <c r="F52" s="173"/>
      <c r="G52" s="174"/>
      <c r="H52" s="182" t="s">
        <v>188</v>
      </c>
      <c r="IM52" s="160"/>
      <c r="IN52" s="160"/>
      <c r="IO52" s="160"/>
    </row>
    <row r="53" spans="1:249" ht="36" customHeight="1" x14ac:dyDescent="0.3">
      <c r="A53" s="224"/>
      <c r="B53" s="236"/>
      <c r="C53" s="183" t="s">
        <v>104</v>
      </c>
      <c r="D53" s="184">
        <v>67510</v>
      </c>
      <c r="E53" s="184">
        <v>74510</v>
      </c>
      <c r="F53" s="173">
        <v>7000</v>
      </c>
      <c r="G53" s="174"/>
      <c r="H53" s="182" t="s">
        <v>211</v>
      </c>
      <c r="IM53" s="160"/>
      <c r="IN53" s="160"/>
      <c r="IO53" s="160"/>
    </row>
    <row r="54" spans="1:249" ht="42.75" customHeight="1" x14ac:dyDescent="0.3">
      <c r="A54" s="224"/>
      <c r="B54" s="236"/>
      <c r="C54" s="183" t="s">
        <v>35</v>
      </c>
      <c r="D54" s="184">
        <v>600</v>
      </c>
      <c r="E54" s="184">
        <v>600</v>
      </c>
      <c r="F54" s="173"/>
      <c r="G54" s="174"/>
      <c r="H54" s="182" t="s">
        <v>9</v>
      </c>
      <c r="IM54" s="160"/>
      <c r="IN54" s="160"/>
      <c r="IO54" s="160"/>
    </row>
    <row r="55" spans="1:249" ht="69.75" customHeight="1" x14ac:dyDescent="0.3">
      <c r="A55" s="219"/>
      <c r="B55" s="237"/>
      <c r="C55" s="183" t="s">
        <v>60</v>
      </c>
      <c r="D55" s="184">
        <v>4400</v>
      </c>
      <c r="E55" s="184">
        <v>4400</v>
      </c>
      <c r="F55" s="173"/>
      <c r="G55" s="174"/>
      <c r="H55" s="182" t="s">
        <v>195</v>
      </c>
      <c r="IM55" s="160"/>
      <c r="IN55" s="160"/>
      <c r="IO55" s="160"/>
    </row>
    <row r="56" spans="1:249" ht="24.75" customHeight="1" x14ac:dyDescent="0.3">
      <c r="A56" s="175" t="s">
        <v>135</v>
      </c>
      <c r="B56" s="179"/>
      <c r="C56" s="179"/>
      <c r="D56" s="189">
        <f>D57</f>
        <v>3808</v>
      </c>
      <c r="E56" s="189">
        <f>E57</f>
        <v>3808</v>
      </c>
      <c r="F56" s="173"/>
      <c r="G56" s="174"/>
      <c r="H56" s="178"/>
    </row>
    <row r="57" spans="1:249" ht="24.75" customHeight="1" x14ac:dyDescent="0.3">
      <c r="A57" s="238"/>
      <c r="B57" s="179" t="s">
        <v>135</v>
      </c>
      <c r="C57" s="179"/>
      <c r="D57" s="189">
        <f>D58</f>
        <v>3808</v>
      </c>
      <c r="E57" s="189">
        <f>E58</f>
        <v>3808</v>
      </c>
      <c r="F57" s="173"/>
      <c r="G57" s="174"/>
      <c r="H57" s="178"/>
    </row>
    <row r="58" spans="1:249" ht="24.75" customHeight="1" x14ac:dyDescent="0.3">
      <c r="A58" s="238"/>
      <c r="B58" s="179"/>
      <c r="C58" s="179" t="s">
        <v>135</v>
      </c>
      <c r="D58" s="184">
        <v>3808</v>
      </c>
      <c r="E58" s="184">
        <v>3808</v>
      </c>
      <c r="F58" s="173"/>
      <c r="G58" s="174"/>
      <c r="H58" s="178" t="s">
        <v>28</v>
      </c>
    </row>
    <row r="59" spans="1:249" ht="24.75" customHeight="1" x14ac:dyDescent="0.3">
      <c r="A59" s="175" t="s">
        <v>143</v>
      </c>
      <c r="B59" s="179"/>
      <c r="C59" s="179"/>
      <c r="D59" s="189">
        <f>D60</f>
        <v>15000</v>
      </c>
      <c r="E59" s="189">
        <f>E60</f>
        <v>15000</v>
      </c>
      <c r="F59" s="173"/>
      <c r="G59" s="174"/>
      <c r="H59" s="178"/>
    </row>
    <row r="60" spans="1:249" ht="24.75" customHeight="1" x14ac:dyDescent="0.3">
      <c r="A60" s="238"/>
      <c r="B60" s="179" t="s">
        <v>143</v>
      </c>
      <c r="C60" s="179"/>
      <c r="D60" s="189">
        <f>D61</f>
        <v>15000</v>
      </c>
      <c r="E60" s="189">
        <f>E61</f>
        <v>15000</v>
      </c>
      <c r="F60" s="173"/>
      <c r="G60" s="174"/>
      <c r="H60" s="178"/>
    </row>
    <row r="61" spans="1:249" ht="24.75" customHeight="1" thickBot="1" x14ac:dyDescent="0.35">
      <c r="A61" s="239"/>
      <c r="B61" s="190"/>
      <c r="C61" s="190" t="s">
        <v>143</v>
      </c>
      <c r="D61" s="191">
        <v>15000</v>
      </c>
      <c r="E61" s="191">
        <v>15000</v>
      </c>
      <c r="F61" s="192"/>
      <c r="G61" s="174"/>
      <c r="H61" s="193"/>
    </row>
    <row r="62" spans="1:249" ht="26.25" customHeight="1" x14ac:dyDescent="0.3"/>
  </sheetData>
  <mergeCells count="17">
    <mergeCell ref="A57:A58"/>
    <mergeCell ref="A60:A61"/>
    <mergeCell ref="A1:H1"/>
    <mergeCell ref="D4:E4"/>
    <mergeCell ref="A4:C4"/>
    <mergeCell ref="F4:G4"/>
    <mergeCell ref="H4:H5"/>
    <mergeCell ref="A6:C6"/>
    <mergeCell ref="B9:B14"/>
    <mergeCell ref="A8:A24"/>
    <mergeCell ref="A26:A29"/>
    <mergeCell ref="A31:A55"/>
    <mergeCell ref="B16:B17"/>
    <mergeCell ref="B19:B24"/>
    <mergeCell ref="B47:B55"/>
    <mergeCell ref="B38:B45"/>
    <mergeCell ref="B27:B29"/>
  </mergeCells>
  <phoneticPr fontId="22" type="noConversion"/>
  <printOptions horizontalCentered="1"/>
  <pageMargins left="0.7086111307144165" right="0.39347222447395325" top="0.74777776002883911" bottom="0.47236111760139465" header="0.31486111879348755" footer="0.31486111879348755"/>
  <pageSetup paperSize="9" scale="81" fitToHeight="6" orientation="landscape" r:id="rId1"/>
  <headerFooter>
    <oddFooter>&amp;R아동양육시설 성애원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B1:N19"/>
  <sheetViews>
    <sheetView zoomScaleNormal="100" zoomScaleSheetLayoutView="75" workbookViewId="0">
      <pane xSplit="4" ySplit="5" topLeftCell="E6" activePane="bottomRight" state="frozen"/>
      <selection pane="topRight"/>
      <selection pane="bottomLeft"/>
      <selection pane="bottomRight" activeCell="E11" sqref="E11"/>
    </sheetView>
  </sheetViews>
  <sheetFormatPr defaultColWidth="8.875" defaultRowHeight="16.5" x14ac:dyDescent="0.3"/>
  <cols>
    <col min="2" max="2" width="6" style="2" customWidth="1"/>
    <col min="3" max="3" width="17.375" style="2" customWidth="1"/>
    <col min="4" max="4" width="9.5" style="2" bestFit="1" customWidth="1"/>
    <col min="5" max="5" width="6.5" style="2" customWidth="1"/>
    <col min="6" max="6" width="19.375" bestFit="1" customWidth="1"/>
    <col min="7" max="7" width="15.75" bestFit="1" customWidth="1"/>
    <col min="8" max="8" width="15.125" bestFit="1" customWidth="1"/>
    <col min="9" max="9" width="7.75" style="2" customWidth="1"/>
    <col min="10" max="10" width="16" customWidth="1"/>
    <col min="11" max="11" width="14.5" customWidth="1"/>
    <col min="12" max="12" width="15.25" customWidth="1"/>
    <col min="13" max="13" width="18" customWidth="1"/>
    <col min="14" max="14" width="15.875" customWidth="1"/>
    <col min="236" max="236" width="6" customWidth="1"/>
    <col min="237" max="237" width="10" customWidth="1"/>
    <col min="238" max="238" width="17.375" customWidth="1"/>
    <col min="239" max="239" width="6.375" customWidth="1"/>
    <col min="240" max="240" width="6.5" customWidth="1"/>
    <col min="241" max="241" width="6.25" customWidth="1"/>
    <col min="242" max="243" width="17.625" customWidth="1"/>
    <col min="244" max="244" width="17.375" customWidth="1"/>
    <col min="245" max="246" width="16.125" customWidth="1"/>
    <col min="247" max="247" width="13.5" customWidth="1"/>
    <col min="248" max="248" width="15.125" customWidth="1"/>
    <col min="249" max="249" width="7.75" customWidth="1"/>
    <col min="250" max="250" width="16.125" customWidth="1"/>
    <col min="251" max="251" width="16" customWidth="1"/>
    <col min="252" max="252" width="14.25" customWidth="1"/>
    <col min="253" max="253" width="15.5" customWidth="1"/>
    <col min="254" max="254" width="16" customWidth="1"/>
    <col min="255" max="256" width="15.25" customWidth="1"/>
    <col min="257" max="265" width="0" hidden="1" customWidth="1"/>
    <col min="492" max="492" width="6" customWidth="1"/>
    <col min="493" max="493" width="10" customWidth="1"/>
    <col min="494" max="494" width="17.375" customWidth="1"/>
    <col min="495" max="495" width="6.375" customWidth="1"/>
    <col min="496" max="496" width="6.5" customWidth="1"/>
    <col min="497" max="497" width="6.25" customWidth="1"/>
    <col min="498" max="499" width="17.625" customWidth="1"/>
    <col min="500" max="500" width="17.375" customWidth="1"/>
    <col min="501" max="502" width="16.125" customWidth="1"/>
    <col min="503" max="503" width="13.5" customWidth="1"/>
    <col min="504" max="504" width="15.125" customWidth="1"/>
    <col min="505" max="505" width="7.75" customWidth="1"/>
    <col min="506" max="506" width="16.125" customWidth="1"/>
    <col min="507" max="507" width="16" customWidth="1"/>
    <col min="508" max="508" width="14.25" customWidth="1"/>
    <col min="509" max="509" width="15.5" customWidth="1"/>
    <col min="510" max="510" width="16" customWidth="1"/>
    <col min="511" max="512" width="15.25" customWidth="1"/>
    <col min="513" max="521" width="0" hidden="1" customWidth="1"/>
    <col min="748" max="748" width="6" customWidth="1"/>
    <col min="749" max="749" width="10" customWidth="1"/>
    <col min="750" max="750" width="17.375" customWidth="1"/>
    <col min="751" max="751" width="6.375" customWidth="1"/>
    <col min="752" max="752" width="6.5" customWidth="1"/>
    <col min="753" max="753" width="6.25" customWidth="1"/>
    <col min="754" max="755" width="17.625" customWidth="1"/>
    <col min="756" max="756" width="17.375" customWidth="1"/>
    <col min="757" max="758" width="16.125" customWidth="1"/>
    <col min="759" max="759" width="13.5" customWidth="1"/>
    <col min="760" max="760" width="15.125" customWidth="1"/>
    <col min="761" max="761" width="7.75" customWidth="1"/>
    <col min="762" max="762" width="16.125" customWidth="1"/>
    <col min="763" max="763" width="16" customWidth="1"/>
    <col min="764" max="764" width="14.25" customWidth="1"/>
    <col min="765" max="765" width="15.5" customWidth="1"/>
    <col min="766" max="766" width="16" customWidth="1"/>
    <col min="767" max="768" width="15.25" customWidth="1"/>
    <col min="769" max="777" width="0" hidden="1" customWidth="1"/>
    <col min="1004" max="1004" width="6" customWidth="1"/>
    <col min="1005" max="1005" width="10" customWidth="1"/>
    <col min="1006" max="1006" width="17.375" customWidth="1"/>
    <col min="1007" max="1007" width="6.375" customWidth="1"/>
    <col min="1008" max="1008" width="6.5" customWidth="1"/>
    <col min="1009" max="1009" width="6.25" customWidth="1"/>
    <col min="1010" max="1011" width="17.625" customWidth="1"/>
    <col min="1012" max="1012" width="17.375" customWidth="1"/>
    <col min="1013" max="1014" width="16.125" customWidth="1"/>
    <col min="1015" max="1015" width="13.5" customWidth="1"/>
    <col min="1016" max="1016" width="15.125" customWidth="1"/>
    <col min="1017" max="1017" width="7.75" customWidth="1"/>
    <col min="1018" max="1018" width="16.125" customWidth="1"/>
    <col min="1019" max="1019" width="16" customWidth="1"/>
    <col min="1020" max="1020" width="14.25" customWidth="1"/>
    <col min="1021" max="1021" width="15.5" customWidth="1"/>
    <col min="1022" max="1022" width="16" customWidth="1"/>
    <col min="1023" max="1024" width="15.25" customWidth="1"/>
    <col min="1025" max="1033" width="0" hidden="1" customWidth="1"/>
    <col min="1260" max="1260" width="6" customWidth="1"/>
    <col min="1261" max="1261" width="10" customWidth="1"/>
    <col min="1262" max="1262" width="17.375" customWidth="1"/>
    <col min="1263" max="1263" width="6.375" customWidth="1"/>
    <col min="1264" max="1264" width="6.5" customWidth="1"/>
    <col min="1265" max="1265" width="6.25" customWidth="1"/>
    <col min="1266" max="1267" width="17.625" customWidth="1"/>
    <col min="1268" max="1268" width="17.375" customWidth="1"/>
    <col min="1269" max="1270" width="16.125" customWidth="1"/>
    <col min="1271" max="1271" width="13.5" customWidth="1"/>
    <col min="1272" max="1272" width="15.125" customWidth="1"/>
    <col min="1273" max="1273" width="7.75" customWidth="1"/>
    <col min="1274" max="1274" width="16.125" customWidth="1"/>
    <col min="1275" max="1275" width="16" customWidth="1"/>
    <col min="1276" max="1276" width="14.25" customWidth="1"/>
    <col min="1277" max="1277" width="15.5" customWidth="1"/>
    <col min="1278" max="1278" width="16" customWidth="1"/>
    <col min="1279" max="1280" width="15.25" customWidth="1"/>
    <col min="1281" max="1289" width="0" hidden="1" customWidth="1"/>
    <col min="1516" max="1516" width="6" customWidth="1"/>
    <col min="1517" max="1517" width="10" customWidth="1"/>
    <col min="1518" max="1518" width="17.375" customWidth="1"/>
    <col min="1519" max="1519" width="6.375" customWidth="1"/>
    <col min="1520" max="1520" width="6.5" customWidth="1"/>
    <col min="1521" max="1521" width="6.25" customWidth="1"/>
    <col min="1522" max="1523" width="17.625" customWidth="1"/>
    <col min="1524" max="1524" width="17.375" customWidth="1"/>
    <col min="1525" max="1526" width="16.125" customWidth="1"/>
    <col min="1527" max="1527" width="13.5" customWidth="1"/>
    <col min="1528" max="1528" width="15.125" customWidth="1"/>
    <col min="1529" max="1529" width="7.75" customWidth="1"/>
    <col min="1530" max="1530" width="16.125" customWidth="1"/>
    <col min="1531" max="1531" width="16" customWidth="1"/>
    <col min="1532" max="1532" width="14.25" customWidth="1"/>
    <col min="1533" max="1533" width="15.5" customWidth="1"/>
    <col min="1534" max="1534" width="16" customWidth="1"/>
    <col min="1535" max="1536" width="15.25" customWidth="1"/>
    <col min="1537" max="1545" width="0" hidden="1" customWidth="1"/>
    <col min="1772" max="1772" width="6" customWidth="1"/>
    <col min="1773" max="1773" width="10" customWidth="1"/>
    <col min="1774" max="1774" width="17.375" customWidth="1"/>
    <col min="1775" max="1775" width="6.375" customWidth="1"/>
    <col min="1776" max="1776" width="6.5" customWidth="1"/>
    <col min="1777" max="1777" width="6.25" customWidth="1"/>
    <col min="1778" max="1779" width="17.625" customWidth="1"/>
    <col min="1780" max="1780" width="17.375" customWidth="1"/>
    <col min="1781" max="1782" width="16.125" customWidth="1"/>
    <col min="1783" max="1783" width="13.5" customWidth="1"/>
    <col min="1784" max="1784" width="15.125" customWidth="1"/>
    <col min="1785" max="1785" width="7.75" customWidth="1"/>
    <col min="1786" max="1786" width="16.125" customWidth="1"/>
    <col min="1787" max="1787" width="16" customWidth="1"/>
    <col min="1788" max="1788" width="14.25" customWidth="1"/>
    <col min="1789" max="1789" width="15.5" customWidth="1"/>
    <col min="1790" max="1790" width="16" customWidth="1"/>
    <col min="1791" max="1792" width="15.25" customWidth="1"/>
    <col min="1793" max="1801" width="0" hidden="1" customWidth="1"/>
    <col min="2028" max="2028" width="6" customWidth="1"/>
    <col min="2029" max="2029" width="10" customWidth="1"/>
    <col min="2030" max="2030" width="17.375" customWidth="1"/>
    <col min="2031" max="2031" width="6.375" customWidth="1"/>
    <col min="2032" max="2032" width="6.5" customWidth="1"/>
    <col min="2033" max="2033" width="6.25" customWidth="1"/>
    <col min="2034" max="2035" width="17.625" customWidth="1"/>
    <col min="2036" max="2036" width="17.375" customWidth="1"/>
    <col min="2037" max="2038" width="16.125" customWidth="1"/>
    <col min="2039" max="2039" width="13.5" customWidth="1"/>
    <col min="2040" max="2040" width="15.125" customWidth="1"/>
    <col min="2041" max="2041" width="7.75" customWidth="1"/>
    <col min="2042" max="2042" width="16.125" customWidth="1"/>
    <col min="2043" max="2043" width="16" customWidth="1"/>
    <col min="2044" max="2044" width="14.25" customWidth="1"/>
    <col min="2045" max="2045" width="15.5" customWidth="1"/>
    <col min="2046" max="2046" width="16" customWidth="1"/>
    <col min="2047" max="2048" width="15.25" customWidth="1"/>
    <col min="2049" max="2057" width="0" hidden="1" customWidth="1"/>
    <col min="2284" max="2284" width="6" customWidth="1"/>
    <col min="2285" max="2285" width="10" customWidth="1"/>
    <col min="2286" max="2286" width="17.375" customWidth="1"/>
    <col min="2287" max="2287" width="6.375" customWidth="1"/>
    <col min="2288" max="2288" width="6.5" customWidth="1"/>
    <col min="2289" max="2289" width="6.25" customWidth="1"/>
    <col min="2290" max="2291" width="17.625" customWidth="1"/>
    <col min="2292" max="2292" width="17.375" customWidth="1"/>
    <col min="2293" max="2294" width="16.125" customWidth="1"/>
    <col min="2295" max="2295" width="13.5" customWidth="1"/>
    <col min="2296" max="2296" width="15.125" customWidth="1"/>
    <col min="2297" max="2297" width="7.75" customWidth="1"/>
    <col min="2298" max="2298" width="16.125" customWidth="1"/>
    <col min="2299" max="2299" width="16" customWidth="1"/>
    <col min="2300" max="2300" width="14.25" customWidth="1"/>
    <col min="2301" max="2301" width="15.5" customWidth="1"/>
    <col min="2302" max="2302" width="16" customWidth="1"/>
    <col min="2303" max="2304" width="15.25" customWidth="1"/>
    <col min="2305" max="2313" width="0" hidden="1" customWidth="1"/>
    <col min="2540" max="2540" width="6" customWidth="1"/>
    <col min="2541" max="2541" width="10" customWidth="1"/>
    <col min="2542" max="2542" width="17.375" customWidth="1"/>
    <col min="2543" max="2543" width="6.375" customWidth="1"/>
    <col min="2544" max="2544" width="6.5" customWidth="1"/>
    <col min="2545" max="2545" width="6.25" customWidth="1"/>
    <col min="2546" max="2547" width="17.625" customWidth="1"/>
    <col min="2548" max="2548" width="17.375" customWidth="1"/>
    <col min="2549" max="2550" width="16.125" customWidth="1"/>
    <col min="2551" max="2551" width="13.5" customWidth="1"/>
    <col min="2552" max="2552" width="15.125" customWidth="1"/>
    <col min="2553" max="2553" width="7.75" customWidth="1"/>
    <col min="2554" max="2554" width="16.125" customWidth="1"/>
    <col min="2555" max="2555" width="16" customWidth="1"/>
    <col min="2556" max="2556" width="14.25" customWidth="1"/>
    <col min="2557" max="2557" width="15.5" customWidth="1"/>
    <col min="2558" max="2558" width="16" customWidth="1"/>
    <col min="2559" max="2560" width="15.25" customWidth="1"/>
    <col min="2561" max="2569" width="0" hidden="1" customWidth="1"/>
    <col min="2796" max="2796" width="6" customWidth="1"/>
    <col min="2797" max="2797" width="10" customWidth="1"/>
    <col min="2798" max="2798" width="17.375" customWidth="1"/>
    <col min="2799" max="2799" width="6.375" customWidth="1"/>
    <col min="2800" max="2800" width="6.5" customWidth="1"/>
    <col min="2801" max="2801" width="6.25" customWidth="1"/>
    <col min="2802" max="2803" width="17.625" customWidth="1"/>
    <col min="2804" max="2804" width="17.375" customWidth="1"/>
    <col min="2805" max="2806" width="16.125" customWidth="1"/>
    <col min="2807" max="2807" width="13.5" customWidth="1"/>
    <col min="2808" max="2808" width="15.125" customWidth="1"/>
    <col min="2809" max="2809" width="7.75" customWidth="1"/>
    <col min="2810" max="2810" width="16.125" customWidth="1"/>
    <col min="2811" max="2811" width="16" customWidth="1"/>
    <col min="2812" max="2812" width="14.25" customWidth="1"/>
    <col min="2813" max="2813" width="15.5" customWidth="1"/>
    <col min="2814" max="2814" width="16" customWidth="1"/>
    <col min="2815" max="2816" width="15.25" customWidth="1"/>
    <col min="2817" max="2825" width="0" hidden="1" customWidth="1"/>
    <col min="3052" max="3052" width="6" customWidth="1"/>
    <col min="3053" max="3053" width="10" customWidth="1"/>
    <col min="3054" max="3054" width="17.375" customWidth="1"/>
    <col min="3055" max="3055" width="6.375" customWidth="1"/>
    <col min="3056" max="3056" width="6.5" customWidth="1"/>
    <col min="3057" max="3057" width="6.25" customWidth="1"/>
    <col min="3058" max="3059" width="17.625" customWidth="1"/>
    <col min="3060" max="3060" width="17.375" customWidth="1"/>
    <col min="3061" max="3062" width="16.125" customWidth="1"/>
    <col min="3063" max="3063" width="13.5" customWidth="1"/>
    <col min="3064" max="3064" width="15.125" customWidth="1"/>
    <col min="3065" max="3065" width="7.75" customWidth="1"/>
    <col min="3066" max="3066" width="16.125" customWidth="1"/>
    <col min="3067" max="3067" width="16" customWidth="1"/>
    <col min="3068" max="3068" width="14.25" customWidth="1"/>
    <col min="3069" max="3069" width="15.5" customWidth="1"/>
    <col min="3070" max="3070" width="16" customWidth="1"/>
    <col min="3071" max="3072" width="15.25" customWidth="1"/>
    <col min="3073" max="3081" width="0" hidden="1" customWidth="1"/>
    <col min="3308" max="3308" width="6" customWidth="1"/>
    <col min="3309" max="3309" width="10" customWidth="1"/>
    <col min="3310" max="3310" width="17.375" customWidth="1"/>
    <col min="3311" max="3311" width="6.375" customWidth="1"/>
    <col min="3312" max="3312" width="6.5" customWidth="1"/>
    <col min="3313" max="3313" width="6.25" customWidth="1"/>
    <col min="3314" max="3315" width="17.625" customWidth="1"/>
    <col min="3316" max="3316" width="17.375" customWidth="1"/>
    <col min="3317" max="3318" width="16.125" customWidth="1"/>
    <col min="3319" max="3319" width="13.5" customWidth="1"/>
    <col min="3320" max="3320" width="15.125" customWidth="1"/>
    <col min="3321" max="3321" width="7.75" customWidth="1"/>
    <col min="3322" max="3322" width="16.125" customWidth="1"/>
    <col min="3323" max="3323" width="16" customWidth="1"/>
    <col min="3324" max="3324" width="14.25" customWidth="1"/>
    <col min="3325" max="3325" width="15.5" customWidth="1"/>
    <col min="3326" max="3326" width="16" customWidth="1"/>
    <col min="3327" max="3328" width="15.25" customWidth="1"/>
    <col min="3329" max="3337" width="0" hidden="1" customWidth="1"/>
    <col min="3564" max="3564" width="6" customWidth="1"/>
    <col min="3565" max="3565" width="10" customWidth="1"/>
    <col min="3566" max="3566" width="17.375" customWidth="1"/>
    <col min="3567" max="3567" width="6.375" customWidth="1"/>
    <col min="3568" max="3568" width="6.5" customWidth="1"/>
    <col min="3569" max="3569" width="6.25" customWidth="1"/>
    <col min="3570" max="3571" width="17.625" customWidth="1"/>
    <col min="3572" max="3572" width="17.375" customWidth="1"/>
    <col min="3573" max="3574" width="16.125" customWidth="1"/>
    <col min="3575" max="3575" width="13.5" customWidth="1"/>
    <col min="3576" max="3576" width="15.125" customWidth="1"/>
    <col min="3577" max="3577" width="7.75" customWidth="1"/>
    <col min="3578" max="3578" width="16.125" customWidth="1"/>
    <col min="3579" max="3579" width="16" customWidth="1"/>
    <col min="3580" max="3580" width="14.25" customWidth="1"/>
    <col min="3581" max="3581" width="15.5" customWidth="1"/>
    <col min="3582" max="3582" width="16" customWidth="1"/>
    <col min="3583" max="3584" width="15.25" customWidth="1"/>
    <col min="3585" max="3593" width="0" hidden="1" customWidth="1"/>
    <col min="3820" max="3820" width="6" customWidth="1"/>
    <col min="3821" max="3821" width="10" customWidth="1"/>
    <col min="3822" max="3822" width="17.375" customWidth="1"/>
    <col min="3823" max="3823" width="6.375" customWidth="1"/>
    <col min="3824" max="3824" width="6.5" customWidth="1"/>
    <col min="3825" max="3825" width="6.25" customWidth="1"/>
    <col min="3826" max="3827" width="17.625" customWidth="1"/>
    <col min="3828" max="3828" width="17.375" customWidth="1"/>
    <col min="3829" max="3830" width="16.125" customWidth="1"/>
    <col min="3831" max="3831" width="13.5" customWidth="1"/>
    <col min="3832" max="3832" width="15.125" customWidth="1"/>
    <col min="3833" max="3833" width="7.75" customWidth="1"/>
    <col min="3834" max="3834" width="16.125" customWidth="1"/>
    <col min="3835" max="3835" width="16" customWidth="1"/>
    <col min="3836" max="3836" width="14.25" customWidth="1"/>
    <col min="3837" max="3837" width="15.5" customWidth="1"/>
    <col min="3838" max="3838" width="16" customWidth="1"/>
    <col min="3839" max="3840" width="15.25" customWidth="1"/>
    <col min="3841" max="3849" width="0" hidden="1" customWidth="1"/>
    <col min="4076" max="4076" width="6" customWidth="1"/>
    <col min="4077" max="4077" width="10" customWidth="1"/>
    <col min="4078" max="4078" width="17.375" customWidth="1"/>
    <col min="4079" max="4079" width="6.375" customWidth="1"/>
    <col min="4080" max="4080" width="6.5" customWidth="1"/>
    <col min="4081" max="4081" width="6.25" customWidth="1"/>
    <col min="4082" max="4083" width="17.625" customWidth="1"/>
    <col min="4084" max="4084" width="17.375" customWidth="1"/>
    <col min="4085" max="4086" width="16.125" customWidth="1"/>
    <col min="4087" max="4087" width="13.5" customWidth="1"/>
    <col min="4088" max="4088" width="15.125" customWidth="1"/>
    <col min="4089" max="4089" width="7.75" customWidth="1"/>
    <col min="4090" max="4090" width="16.125" customWidth="1"/>
    <col min="4091" max="4091" width="16" customWidth="1"/>
    <col min="4092" max="4092" width="14.25" customWidth="1"/>
    <col min="4093" max="4093" width="15.5" customWidth="1"/>
    <col min="4094" max="4094" width="16" customWidth="1"/>
    <col min="4095" max="4096" width="15.25" customWidth="1"/>
    <col min="4097" max="4105" width="0" hidden="1" customWidth="1"/>
    <col min="4332" max="4332" width="6" customWidth="1"/>
    <col min="4333" max="4333" width="10" customWidth="1"/>
    <col min="4334" max="4334" width="17.375" customWidth="1"/>
    <col min="4335" max="4335" width="6.375" customWidth="1"/>
    <col min="4336" max="4336" width="6.5" customWidth="1"/>
    <col min="4337" max="4337" width="6.25" customWidth="1"/>
    <col min="4338" max="4339" width="17.625" customWidth="1"/>
    <col min="4340" max="4340" width="17.375" customWidth="1"/>
    <col min="4341" max="4342" width="16.125" customWidth="1"/>
    <col min="4343" max="4343" width="13.5" customWidth="1"/>
    <col min="4344" max="4344" width="15.125" customWidth="1"/>
    <col min="4345" max="4345" width="7.75" customWidth="1"/>
    <col min="4346" max="4346" width="16.125" customWidth="1"/>
    <col min="4347" max="4347" width="16" customWidth="1"/>
    <col min="4348" max="4348" width="14.25" customWidth="1"/>
    <col min="4349" max="4349" width="15.5" customWidth="1"/>
    <col min="4350" max="4350" width="16" customWidth="1"/>
    <col min="4351" max="4352" width="15.25" customWidth="1"/>
    <col min="4353" max="4361" width="0" hidden="1" customWidth="1"/>
    <col min="4588" max="4588" width="6" customWidth="1"/>
    <col min="4589" max="4589" width="10" customWidth="1"/>
    <col min="4590" max="4590" width="17.375" customWidth="1"/>
    <col min="4591" max="4591" width="6.375" customWidth="1"/>
    <col min="4592" max="4592" width="6.5" customWidth="1"/>
    <col min="4593" max="4593" width="6.25" customWidth="1"/>
    <col min="4594" max="4595" width="17.625" customWidth="1"/>
    <col min="4596" max="4596" width="17.375" customWidth="1"/>
    <col min="4597" max="4598" width="16.125" customWidth="1"/>
    <col min="4599" max="4599" width="13.5" customWidth="1"/>
    <col min="4600" max="4600" width="15.125" customWidth="1"/>
    <col min="4601" max="4601" width="7.75" customWidth="1"/>
    <col min="4602" max="4602" width="16.125" customWidth="1"/>
    <col min="4603" max="4603" width="16" customWidth="1"/>
    <col min="4604" max="4604" width="14.25" customWidth="1"/>
    <col min="4605" max="4605" width="15.5" customWidth="1"/>
    <col min="4606" max="4606" width="16" customWidth="1"/>
    <col min="4607" max="4608" width="15.25" customWidth="1"/>
    <col min="4609" max="4617" width="0" hidden="1" customWidth="1"/>
    <col min="4844" max="4844" width="6" customWidth="1"/>
    <col min="4845" max="4845" width="10" customWidth="1"/>
    <col min="4846" max="4846" width="17.375" customWidth="1"/>
    <col min="4847" max="4847" width="6.375" customWidth="1"/>
    <col min="4848" max="4848" width="6.5" customWidth="1"/>
    <col min="4849" max="4849" width="6.25" customWidth="1"/>
    <col min="4850" max="4851" width="17.625" customWidth="1"/>
    <col min="4852" max="4852" width="17.375" customWidth="1"/>
    <col min="4853" max="4854" width="16.125" customWidth="1"/>
    <col min="4855" max="4855" width="13.5" customWidth="1"/>
    <col min="4856" max="4856" width="15.125" customWidth="1"/>
    <col min="4857" max="4857" width="7.75" customWidth="1"/>
    <col min="4858" max="4858" width="16.125" customWidth="1"/>
    <col min="4859" max="4859" width="16" customWidth="1"/>
    <col min="4860" max="4860" width="14.25" customWidth="1"/>
    <col min="4861" max="4861" width="15.5" customWidth="1"/>
    <col min="4862" max="4862" width="16" customWidth="1"/>
    <col min="4863" max="4864" width="15.25" customWidth="1"/>
    <col min="4865" max="4873" width="0" hidden="1" customWidth="1"/>
    <col min="5100" max="5100" width="6" customWidth="1"/>
    <col min="5101" max="5101" width="10" customWidth="1"/>
    <col min="5102" max="5102" width="17.375" customWidth="1"/>
    <col min="5103" max="5103" width="6.375" customWidth="1"/>
    <col min="5104" max="5104" width="6.5" customWidth="1"/>
    <col min="5105" max="5105" width="6.25" customWidth="1"/>
    <col min="5106" max="5107" width="17.625" customWidth="1"/>
    <col min="5108" max="5108" width="17.375" customWidth="1"/>
    <col min="5109" max="5110" width="16.125" customWidth="1"/>
    <col min="5111" max="5111" width="13.5" customWidth="1"/>
    <col min="5112" max="5112" width="15.125" customWidth="1"/>
    <col min="5113" max="5113" width="7.75" customWidth="1"/>
    <col min="5114" max="5114" width="16.125" customWidth="1"/>
    <col min="5115" max="5115" width="16" customWidth="1"/>
    <col min="5116" max="5116" width="14.25" customWidth="1"/>
    <col min="5117" max="5117" width="15.5" customWidth="1"/>
    <col min="5118" max="5118" width="16" customWidth="1"/>
    <col min="5119" max="5120" width="15.25" customWidth="1"/>
    <col min="5121" max="5129" width="0" hidden="1" customWidth="1"/>
    <col min="5356" max="5356" width="6" customWidth="1"/>
    <col min="5357" max="5357" width="10" customWidth="1"/>
    <col min="5358" max="5358" width="17.375" customWidth="1"/>
    <col min="5359" max="5359" width="6.375" customWidth="1"/>
    <col min="5360" max="5360" width="6.5" customWidth="1"/>
    <col min="5361" max="5361" width="6.25" customWidth="1"/>
    <col min="5362" max="5363" width="17.625" customWidth="1"/>
    <col min="5364" max="5364" width="17.375" customWidth="1"/>
    <col min="5365" max="5366" width="16.125" customWidth="1"/>
    <col min="5367" max="5367" width="13.5" customWidth="1"/>
    <col min="5368" max="5368" width="15.125" customWidth="1"/>
    <col min="5369" max="5369" width="7.75" customWidth="1"/>
    <col min="5370" max="5370" width="16.125" customWidth="1"/>
    <col min="5371" max="5371" width="16" customWidth="1"/>
    <col min="5372" max="5372" width="14.25" customWidth="1"/>
    <col min="5373" max="5373" width="15.5" customWidth="1"/>
    <col min="5374" max="5374" width="16" customWidth="1"/>
    <col min="5375" max="5376" width="15.25" customWidth="1"/>
    <col min="5377" max="5385" width="0" hidden="1" customWidth="1"/>
    <col min="5612" max="5612" width="6" customWidth="1"/>
    <col min="5613" max="5613" width="10" customWidth="1"/>
    <col min="5614" max="5614" width="17.375" customWidth="1"/>
    <col min="5615" max="5615" width="6.375" customWidth="1"/>
    <col min="5616" max="5616" width="6.5" customWidth="1"/>
    <col min="5617" max="5617" width="6.25" customWidth="1"/>
    <col min="5618" max="5619" width="17.625" customWidth="1"/>
    <col min="5620" max="5620" width="17.375" customWidth="1"/>
    <col min="5621" max="5622" width="16.125" customWidth="1"/>
    <col min="5623" max="5623" width="13.5" customWidth="1"/>
    <col min="5624" max="5624" width="15.125" customWidth="1"/>
    <col min="5625" max="5625" width="7.75" customWidth="1"/>
    <col min="5626" max="5626" width="16.125" customWidth="1"/>
    <col min="5627" max="5627" width="16" customWidth="1"/>
    <col min="5628" max="5628" width="14.25" customWidth="1"/>
    <col min="5629" max="5629" width="15.5" customWidth="1"/>
    <col min="5630" max="5630" width="16" customWidth="1"/>
    <col min="5631" max="5632" width="15.25" customWidth="1"/>
    <col min="5633" max="5641" width="0" hidden="1" customWidth="1"/>
    <col min="5868" max="5868" width="6" customWidth="1"/>
    <col min="5869" max="5869" width="10" customWidth="1"/>
    <col min="5870" max="5870" width="17.375" customWidth="1"/>
    <col min="5871" max="5871" width="6.375" customWidth="1"/>
    <col min="5872" max="5872" width="6.5" customWidth="1"/>
    <col min="5873" max="5873" width="6.25" customWidth="1"/>
    <col min="5874" max="5875" width="17.625" customWidth="1"/>
    <col min="5876" max="5876" width="17.375" customWidth="1"/>
    <col min="5877" max="5878" width="16.125" customWidth="1"/>
    <col min="5879" max="5879" width="13.5" customWidth="1"/>
    <col min="5880" max="5880" width="15.125" customWidth="1"/>
    <col min="5881" max="5881" width="7.75" customWidth="1"/>
    <col min="5882" max="5882" width="16.125" customWidth="1"/>
    <col min="5883" max="5883" width="16" customWidth="1"/>
    <col min="5884" max="5884" width="14.25" customWidth="1"/>
    <col min="5885" max="5885" width="15.5" customWidth="1"/>
    <col min="5886" max="5886" width="16" customWidth="1"/>
    <col min="5887" max="5888" width="15.25" customWidth="1"/>
    <col min="5889" max="5897" width="0" hidden="1" customWidth="1"/>
    <col min="6124" max="6124" width="6" customWidth="1"/>
    <col min="6125" max="6125" width="10" customWidth="1"/>
    <col min="6126" max="6126" width="17.375" customWidth="1"/>
    <col min="6127" max="6127" width="6.375" customWidth="1"/>
    <col min="6128" max="6128" width="6.5" customWidth="1"/>
    <col min="6129" max="6129" width="6.25" customWidth="1"/>
    <col min="6130" max="6131" width="17.625" customWidth="1"/>
    <col min="6132" max="6132" width="17.375" customWidth="1"/>
    <col min="6133" max="6134" width="16.125" customWidth="1"/>
    <col min="6135" max="6135" width="13.5" customWidth="1"/>
    <col min="6136" max="6136" width="15.125" customWidth="1"/>
    <col min="6137" max="6137" width="7.75" customWidth="1"/>
    <col min="6138" max="6138" width="16.125" customWidth="1"/>
    <col min="6139" max="6139" width="16" customWidth="1"/>
    <col min="6140" max="6140" width="14.25" customWidth="1"/>
    <col min="6141" max="6141" width="15.5" customWidth="1"/>
    <col min="6142" max="6142" width="16" customWidth="1"/>
    <col min="6143" max="6144" width="15.25" customWidth="1"/>
    <col min="6145" max="6153" width="0" hidden="1" customWidth="1"/>
    <col min="6380" max="6380" width="6" customWidth="1"/>
    <col min="6381" max="6381" width="10" customWidth="1"/>
    <col min="6382" max="6382" width="17.375" customWidth="1"/>
    <col min="6383" max="6383" width="6.375" customWidth="1"/>
    <col min="6384" max="6384" width="6.5" customWidth="1"/>
    <col min="6385" max="6385" width="6.25" customWidth="1"/>
    <col min="6386" max="6387" width="17.625" customWidth="1"/>
    <col min="6388" max="6388" width="17.375" customWidth="1"/>
    <col min="6389" max="6390" width="16.125" customWidth="1"/>
    <col min="6391" max="6391" width="13.5" customWidth="1"/>
    <col min="6392" max="6392" width="15.125" customWidth="1"/>
    <col min="6393" max="6393" width="7.75" customWidth="1"/>
    <col min="6394" max="6394" width="16.125" customWidth="1"/>
    <col min="6395" max="6395" width="16" customWidth="1"/>
    <col min="6396" max="6396" width="14.25" customWidth="1"/>
    <col min="6397" max="6397" width="15.5" customWidth="1"/>
    <col min="6398" max="6398" width="16" customWidth="1"/>
    <col min="6399" max="6400" width="15.25" customWidth="1"/>
    <col min="6401" max="6409" width="0" hidden="1" customWidth="1"/>
    <col min="6636" max="6636" width="6" customWidth="1"/>
    <col min="6637" max="6637" width="10" customWidth="1"/>
    <col min="6638" max="6638" width="17.375" customWidth="1"/>
    <col min="6639" max="6639" width="6.375" customWidth="1"/>
    <col min="6640" max="6640" width="6.5" customWidth="1"/>
    <col min="6641" max="6641" width="6.25" customWidth="1"/>
    <col min="6642" max="6643" width="17.625" customWidth="1"/>
    <col min="6644" max="6644" width="17.375" customWidth="1"/>
    <col min="6645" max="6646" width="16.125" customWidth="1"/>
    <col min="6647" max="6647" width="13.5" customWidth="1"/>
    <col min="6648" max="6648" width="15.125" customWidth="1"/>
    <col min="6649" max="6649" width="7.75" customWidth="1"/>
    <col min="6650" max="6650" width="16.125" customWidth="1"/>
    <col min="6651" max="6651" width="16" customWidth="1"/>
    <col min="6652" max="6652" width="14.25" customWidth="1"/>
    <col min="6653" max="6653" width="15.5" customWidth="1"/>
    <col min="6654" max="6654" width="16" customWidth="1"/>
    <col min="6655" max="6656" width="15.25" customWidth="1"/>
    <col min="6657" max="6665" width="0" hidden="1" customWidth="1"/>
    <col min="6892" max="6892" width="6" customWidth="1"/>
    <col min="6893" max="6893" width="10" customWidth="1"/>
    <col min="6894" max="6894" width="17.375" customWidth="1"/>
    <col min="6895" max="6895" width="6.375" customWidth="1"/>
    <col min="6896" max="6896" width="6.5" customWidth="1"/>
    <col min="6897" max="6897" width="6.25" customWidth="1"/>
    <col min="6898" max="6899" width="17.625" customWidth="1"/>
    <col min="6900" max="6900" width="17.375" customWidth="1"/>
    <col min="6901" max="6902" width="16.125" customWidth="1"/>
    <col min="6903" max="6903" width="13.5" customWidth="1"/>
    <col min="6904" max="6904" width="15.125" customWidth="1"/>
    <col min="6905" max="6905" width="7.75" customWidth="1"/>
    <col min="6906" max="6906" width="16.125" customWidth="1"/>
    <col min="6907" max="6907" width="16" customWidth="1"/>
    <col min="6908" max="6908" width="14.25" customWidth="1"/>
    <col min="6909" max="6909" width="15.5" customWidth="1"/>
    <col min="6910" max="6910" width="16" customWidth="1"/>
    <col min="6911" max="6912" width="15.25" customWidth="1"/>
    <col min="6913" max="6921" width="0" hidden="1" customWidth="1"/>
    <col min="7148" max="7148" width="6" customWidth="1"/>
    <col min="7149" max="7149" width="10" customWidth="1"/>
    <col min="7150" max="7150" width="17.375" customWidth="1"/>
    <col min="7151" max="7151" width="6.375" customWidth="1"/>
    <col min="7152" max="7152" width="6.5" customWidth="1"/>
    <col min="7153" max="7153" width="6.25" customWidth="1"/>
    <col min="7154" max="7155" width="17.625" customWidth="1"/>
    <col min="7156" max="7156" width="17.375" customWidth="1"/>
    <col min="7157" max="7158" width="16.125" customWidth="1"/>
    <col min="7159" max="7159" width="13.5" customWidth="1"/>
    <col min="7160" max="7160" width="15.125" customWidth="1"/>
    <col min="7161" max="7161" width="7.75" customWidth="1"/>
    <col min="7162" max="7162" width="16.125" customWidth="1"/>
    <col min="7163" max="7163" width="16" customWidth="1"/>
    <col min="7164" max="7164" width="14.25" customWidth="1"/>
    <col min="7165" max="7165" width="15.5" customWidth="1"/>
    <col min="7166" max="7166" width="16" customWidth="1"/>
    <col min="7167" max="7168" width="15.25" customWidth="1"/>
    <col min="7169" max="7177" width="0" hidden="1" customWidth="1"/>
    <col min="7404" max="7404" width="6" customWidth="1"/>
    <col min="7405" max="7405" width="10" customWidth="1"/>
    <col min="7406" max="7406" width="17.375" customWidth="1"/>
    <col min="7407" max="7407" width="6.375" customWidth="1"/>
    <col min="7408" max="7408" width="6.5" customWidth="1"/>
    <col min="7409" max="7409" width="6.25" customWidth="1"/>
    <col min="7410" max="7411" width="17.625" customWidth="1"/>
    <col min="7412" max="7412" width="17.375" customWidth="1"/>
    <col min="7413" max="7414" width="16.125" customWidth="1"/>
    <col min="7415" max="7415" width="13.5" customWidth="1"/>
    <col min="7416" max="7416" width="15.125" customWidth="1"/>
    <col min="7417" max="7417" width="7.75" customWidth="1"/>
    <col min="7418" max="7418" width="16.125" customWidth="1"/>
    <col min="7419" max="7419" width="16" customWidth="1"/>
    <col min="7420" max="7420" width="14.25" customWidth="1"/>
    <col min="7421" max="7421" width="15.5" customWidth="1"/>
    <col min="7422" max="7422" width="16" customWidth="1"/>
    <col min="7423" max="7424" width="15.25" customWidth="1"/>
    <col min="7425" max="7433" width="0" hidden="1" customWidth="1"/>
    <col min="7660" max="7660" width="6" customWidth="1"/>
    <col min="7661" max="7661" width="10" customWidth="1"/>
    <col min="7662" max="7662" width="17.375" customWidth="1"/>
    <col min="7663" max="7663" width="6.375" customWidth="1"/>
    <col min="7664" max="7664" width="6.5" customWidth="1"/>
    <col min="7665" max="7665" width="6.25" customWidth="1"/>
    <col min="7666" max="7667" width="17.625" customWidth="1"/>
    <col min="7668" max="7668" width="17.375" customWidth="1"/>
    <col min="7669" max="7670" width="16.125" customWidth="1"/>
    <col min="7671" max="7671" width="13.5" customWidth="1"/>
    <col min="7672" max="7672" width="15.125" customWidth="1"/>
    <col min="7673" max="7673" width="7.75" customWidth="1"/>
    <col min="7674" max="7674" width="16.125" customWidth="1"/>
    <col min="7675" max="7675" width="16" customWidth="1"/>
    <col min="7676" max="7676" width="14.25" customWidth="1"/>
    <col min="7677" max="7677" width="15.5" customWidth="1"/>
    <col min="7678" max="7678" width="16" customWidth="1"/>
    <col min="7679" max="7680" width="15.25" customWidth="1"/>
    <col min="7681" max="7689" width="0" hidden="1" customWidth="1"/>
    <col min="7916" max="7916" width="6" customWidth="1"/>
    <col min="7917" max="7917" width="10" customWidth="1"/>
    <col min="7918" max="7918" width="17.375" customWidth="1"/>
    <col min="7919" max="7919" width="6.375" customWidth="1"/>
    <col min="7920" max="7920" width="6.5" customWidth="1"/>
    <col min="7921" max="7921" width="6.25" customWidth="1"/>
    <col min="7922" max="7923" width="17.625" customWidth="1"/>
    <col min="7924" max="7924" width="17.375" customWidth="1"/>
    <col min="7925" max="7926" width="16.125" customWidth="1"/>
    <col min="7927" max="7927" width="13.5" customWidth="1"/>
    <col min="7928" max="7928" width="15.125" customWidth="1"/>
    <col min="7929" max="7929" width="7.75" customWidth="1"/>
    <col min="7930" max="7930" width="16.125" customWidth="1"/>
    <col min="7931" max="7931" width="16" customWidth="1"/>
    <col min="7932" max="7932" width="14.25" customWidth="1"/>
    <col min="7933" max="7933" width="15.5" customWidth="1"/>
    <col min="7934" max="7934" width="16" customWidth="1"/>
    <col min="7935" max="7936" width="15.25" customWidth="1"/>
    <col min="7937" max="7945" width="0" hidden="1" customWidth="1"/>
    <col min="8172" max="8172" width="6" customWidth="1"/>
    <col min="8173" max="8173" width="10" customWidth="1"/>
    <col min="8174" max="8174" width="17.375" customWidth="1"/>
    <col min="8175" max="8175" width="6.375" customWidth="1"/>
    <col min="8176" max="8176" width="6.5" customWidth="1"/>
    <col min="8177" max="8177" width="6.25" customWidth="1"/>
    <col min="8178" max="8179" width="17.625" customWidth="1"/>
    <col min="8180" max="8180" width="17.375" customWidth="1"/>
    <col min="8181" max="8182" width="16.125" customWidth="1"/>
    <col min="8183" max="8183" width="13.5" customWidth="1"/>
    <col min="8184" max="8184" width="15.125" customWidth="1"/>
    <col min="8185" max="8185" width="7.75" customWidth="1"/>
    <col min="8186" max="8186" width="16.125" customWidth="1"/>
    <col min="8187" max="8187" width="16" customWidth="1"/>
    <col min="8188" max="8188" width="14.25" customWidth="1"/>
    <col min="8189" max="8189" width="15.5" customWidth="1"/>
    <col min="8190" max="8190" width="16" customWidth="1"/>
    <col min="8191" max="8192" width="15.25" customWidth="1"/>
    <col min="8193" max="8201" width="0" hidden="1" customWidth="1"/>
    <col min="8428" max="8428" width="6" customWidth="1"/>
    <col min="8429" max="8429" width="10" customWidth="1"/>
    <col min="8430" max="8430" width="17.375" customWidth="1"/>
    <col min="8431" max="8431" width="6.375" customWidth="1"/>
    <col min="8432" max="8432" width="6.5" customWidth="1"/>
    <col min="8433" max="8433" width="6.25" customWidth="1"/>
    <col min="8434" max="8435" width="17.625" customWidth="1"/>
    <col min="8436" max="8436" width="17.375" customWidth="1"/>
    <col min="8437" max="8438" width="16.125" customWidth="1"/>
    <col min="8439" max="8439" width="13.5" customWidth="1"/>
    <col min="8440" max="8440" width="15.125" customWidth="1"/>
    <col min="8441" max="8441" width="7.75" customWidth="1"/>
    <col min="8442" max="8442" width="16.125" customWidth="1"/>
    <col min="8443" max="8443" width="16" customWidth="1"/>
    <col min="8444" max="8444" width="14.25" customWidth="1"/>
    <col min="8445" max="8445" width="15.5" customWidth="1"/>
    <col min="8446" max="8446" width="16" customWidth="1"/>
    <col min="8447" max="8448" width="15.25" customWidth="1"/>
    <col min="8449" max="8457" width="0" hidden="1" customWidth="1"/>
    <col min="8684" max="8684" width="6" customWidth="1"/>
    <col min="8685" max="8685" width="10" customWidth="1"/>
    <col min="8686" max="8686" width="17.375" customWidth="1"/>
    <col min="8687" max="8687" width="6.375" customWidth="1"/>
    <col min="8688" max="8688" width="6.5" customWidth="1"/>
    <col min="8689" max="8689" width="6.25" customWidth="1"/>
    <col min="8690" max="8691" width="17.625" customWidth="1"/>
    <col min="8692" max="8692" width="17.375" customWidth="1"/>
    <col min="8693" max="8694" width="16.125" customWidth="1"/>
    <col min="8695" max="8695" width="13.5" customWidth="1"/>
    <col min="8696" max="8696" width="15.125" customWidth="1"/>
    <col min="8697" max="8697" width="7.75" customWidth="1"/>
    <col min="8698" max="8698" width="16.125" customWidth="1"/>
    <col min="8699" max="8699" width="16" customWidth="1"/>
    <col min="8700" max="8700" width="14.25" customWidth="1"/>
    <col min="8701" max="8701" width="15.5" customWidth="1"/>
    <col min="8702" max="8702" width="16" customWidth="1"/>
    <col min="8703" max="8704" width="15.25" customWidth="1"/>
    <col min="8705" max="8713" width="0" hidden="1" customWidth="1"/>
    <col min="8940" max="8940" width="6" customWidth="1"/>
    <col min="8941" max="8941" width="10" customWidth="1"/>
    <col min="8942" max="8942" width="17.375" customWidth="1"/>
    <col min="8943" max="8943" width="6.375" customWidth="1"/>
    <col min="8944" max="8944" width="6.5" customWidth="1"/>
    <col min="8945" max="8945" width="6.25" customWidth="1"/>
    <col min="8946" max="8947" width="17.625" customWidth="1"/>
    <col min="8948" max="8948" width="17.375" customWidth="1"/>
    <col min="8949" max="8950" width="16.125" customWidth="1"/>
    <col min="8951" max="8951" width="13.5" customWidth="1"/>
    <col min="8952" max="8952" width="15.125" customWidth="1"/>
    <col min="8953" max="8953" width="7.75" customWidth="1"/>
    <col min="8954" max="8954" width="16.125" customWidth="1"/>
    <col min="8955" max="8955" width="16" customWidth="1"/>
    <col min="8956" max="8956" width="14.25" customWidth="1"/>
    <col min="8957" max="8957" width="15.5" customWidth="1"/>
    <col min="8958" max="8958" width="16" customWidth="1"/>
    <col min="8959" max="8960" width="15.25" customWidth="1"/>
    <col min="8961" max="8969" width="0" hidden="1" customWidth="1"/>
    <col min="9196" max="9196" width="6" customWidth="1"/>
    <col min="9197" max="9197" width="10" customWidth="1"/>
    <col min="9198" max="9198" width="17.375" customWidth="1"/>
    <col min="9199" max="9199" width="6.375" customWidth="1"/>
    <col min="9200" max="9200" width="6.5" customWidth="1"/>
    <col min="9201" max="9201" width="6.25" customWidth="1"/>
    <col min="9202" max="9203" width="17.625" customWidth="1"/>
    <col min="9204" max="9204" width="17.375" customWidth="1"/>
    <col min="9205" max="9206" width="16.125" customWidth="1"/>
    <col min="9207" max="9207" width="13.5" customWidth="1"/>
    <col min="9208" max="9208" width="15.125" customWidth="1"/>
    <col min="9209" max="9209" width="7.75" customWidth="1"/>
    <col min="9210" max="9210" width="16.125" customWidth="1"/>
    <col min="9211" max="9211" width="16" customWidth="1"/>
    <col min="9212" max="9212" width="14.25" customWidth="1"/>
    <col min="9213" max="9213" width="15.5" customWidth="1"/>
    <col min="9214" max="9214" width="16" customWidth="1"/>
    <col min="9215" max="9216" width="15.25" customWidth="1"/>
    <col min="9217" max="9225" width="0" hidden="1" customWidth="1"/>
    <col min="9452" max="9452" width="6" customWidth="1"/>
    <col min="9453" max="9453" width="10" customWidth="1"/>
    <col min="9454" max="9454" width="17.375" customWidth="1"/>
    <col min="9455" max="9455" width="6.375" customWidth="1"/>
    <col min="9456" max="9456" width="6.5" customWidth="1"/>
    <col min="9457" max="9457" width="6.25" customWidth="1"/>
    <col min="9458" max="9459" width="17.625" customWidth="1"/>
    <col min="9460" max="9460" width="17.375" customWidth="1"/>
    <col min="9461" max="9462" width="16.125" customWidth="1"/>
    <col min="9463" max="9463" width="13.5" customWidth="1"/>
    <col min="9464" max="9464" width="15.125" customWidth="1"/>
    <col min="9465" max="9465" width="7.75" customWidth="1"/>
    <col min="9466" max="9466" width="16.125" customWidth="1"/>
    <col min="9467" max="9467" width="16" customWidth="1"/>
    <col min="9468" max="9468" width="14.25" customWidth="1"/>
    <col min="9469" max="9469" width="15.5" customWidth="1"/>
    <col min="9470" max="9470" width="16" customWidth="1"/>
    <col min="9471" max="9472" width="15.25" customWidth="1"/>
    <col min="9473" max="9481" width="0" hidden="1" customWidth="1"/>
    <col min="9708" max="9708" width="6" customWidth="1"/>
    <col min="9709" max="9709" width="10" customWidth="1"/>
    <col min="9710" max="9710" width="17.375" customWidth="1"/>
    <col min="9711" max="9711" width="6.375" customWidth="1"/>
    <col min="9712" max="9712" width="6.5" customWidth="1"/>
    <col min="9713" max="9713" width="6.25" customWidth="1"/>
    <col min="9714" max="9715" width="17.625" customWidth="1"/>
    <col min="9716" max="9716" width="17.375" customWidth="1"/>
    <col min="9717" max="9718" width="16.125" customWidth="1"/>
    <col min="9719" max="9719" width="13.5" customWidth="1"/>
    <col min="9720" max="9720" width="15.125" customWidth="1"/>
    <col min="9721" max="9721" width="7.75" customWidth="1"/>
    <col min="9722" max="9722" width="16.125" customWidth="1"/>
    <col min="9723" max="9723" width="16" customWidth="1"/>
    <col min="9724" max="9724" width="14.25" customWidth="1"/>
    <col min="9725" max="9725" width="15.5" customWidth="1"/>
    <col min="9726" max="9726" width="16" customWidth="1"/>
    <col min="9727" max="9728" width="15.25" customWidth="1"/>
    <col min="9729" max="9737" width="0" hidden="1" customWidth="1"/>
    <col min="9964" max="9964" width="6" customWidth="1"/>
    <col min="9965" max="9965" width="10" customWidth="1"/>
    <col min="9966" max="9966" width="17.375" customWidth="1"/>
    <col min="9967" max="9967" width="6.375" customWidth="1"/>
    <col min="9968" max="9968" width="6.5" customWidth="1"/>
    <col min="9969" max="9969" width="6.25" customWidth="1"/>
    <col min="9970" max="9971" width="17.625" customWidth="1"/>
    <col min="9972" max="9972" width="17.375" customWidth="1"/>
    <col min="9973" max="9974" width="16.125" customWidth="1"/>
    <col min="9975" max="9975" width="13.5" customWidth="1"/>
    <col min="9976" max="9976" width="15.125" customWidth="1"/>
    <col min="9977" max="9977" width="7.75" customWidth="1"/>
    <col min="9978" max="9978" width="16.125" customWidth="1"/>
    <col min="9979" max="9979" width="16" customWidth="1"/>
    <col min="9980" max="9980" width="14.25" customWidth="1"/>
    <col min="9981" max="9981" width="15.5" customWidth="1"/>
    <col min="9982" max="9982" width="16" customWidth="1"/>
    <col min="9983" max="9984" width="15.25" customWidth="1"/>
    <col min="9985" max="9993" width="0" hidden="1" customWidth="1"/>
    <col min="10220" max="10220" width="6" customWidth="1"/>
    <col min="10221" max="10221" width="10" customWidth="1"/>
    <col min="10222" max="10222" width="17.375" customWidth="1"/>
    <col min="10223" max="10223" width="6.375" customWidth="1"/>
    <col min="10224" max="10224" width="6.5" customWidth="1"/>
    <col min="10225" max="10225" width="6.25" customWidth="1"/>
    <col min="10226" max="10227" width="17.625" customWidth="1"/>
    <col min="10228" max="10228" width="17.375" customWidth="1"/>
    <col min="10229" max="10230" width="16.125" customWidth="1"/>
    <col min="10231" max="10231" width="13.5" customWidth="1"/>
    <col min="10232" max="10232" width="15.125" customWidth="1"/>
    <col min="10233" max="10233" width="7.75" customWidth="1"/>
    <col min="10234" max="10234" width="16.125" customWidth="1"/>
    <col min="10235" max="10235" width="16" customWidth="1"/>
    <col min="10236" max="10236" width="14.25" customWidth="1"/>
    <col min="10237" max="10237" width="15.5" customWidth="1"/>
    <col min="10238" max="10238" width="16" customWidth="1"/>
    <col min="10239" max="10240" width="15.25" customWidth="1"/>
    <col min="10241" max="10249" width="0" hidden="1" customWidth="1"/>
    <col min="10476" max="10476" width="6" customWidth="1"/>
    <col min="10477" max="10477" width="10" customWidth="1"/>
    <col min="10478" max="10478" width="17.375" customWidth="1"/>
    <col min="10479" max="10479" width="6.375" customWidth="1"/>
    <col min="10480" max="10480" width="6.5" customWidth="1"/>
    <col min="10481" max="10481" width="6.25" customWidth="1"/>
    <col min="10482" max="10483" width="17.625" customWidth="1"/>
    <col min="10484" max="10484" width="17.375" customWidth="1"/>
    <col min="10485" max="10486" width="16.125" customWidth="1"/>
    <col min="10487" max="10487" width="13.5" customWidth="1"/>
    <col min="10488" max="10488" width="15.125" customWidth="1"/>
    <col min="10489" max="10489" width="7.75" customWidth="1"/>
    <col min="10490" max="10490" width="16.125" customWidth="1"/>
    <col min="10491" max="10491" width="16" customWidth="1"/>
    <col min="10492" max="10492" width="14.25" customWidth="1"/>
    <col min="10493" max="10493" width="15.5" customWidth="1"/>
    <col min="10494" max="10494" width="16" customWidth="1"/>
    <col min="10495" max="10496" width="15.25" customWidth="1"/>
    <col min="10497" max="10505" width="0" hidden="1" customWidth="1"/>
    <col min="10732" max="10732" width="6" customWidth="1"/>
    <col min="10733" max="10733" width="10" customWidth="1"/>
    <col min="10734" max="10734" width="17.375" customWidth="1"/>
    <col min="10735" max="10735" width="6.375" customWidth="1"/>
    <col min="10736" max="10736" width="6.5" customWidth="1"/>
    <col min="10737" max="10737" width="6.25" customWidth="1"/>
    <col min="10738" max="10739" width="17.625" customWidth="1"/>
    <col min="10740" max="10740" width="17.375" customWidth="1"/>
    <col min="10741" max="10742" width="16.125" customWidth="1"/>
    <col min="10743" max="10743" width="13.5" customWidth="1"/>
    <col min="10744" max="10744" width="15.125" customWidth="1"/>
    <col min="10745" max="10745" width="7.75" customWidth="1"/>
    <col min="10746" max="10746" width="16.125" customWidth="1"/>
    <col min="10747" max="10747" width="16" customWidth="1"/>
    <col min="10748" max="10748" width="14.25" customWidth="1"/>
    <col min="10749" max="10749" width="15.5" customWidth="1"/>
    <col min="10750" max="10750" width="16" customWidth="1"/>
    <col min="10751" max="10752" width="15.25" customWidth="1"/>
    <col min="10753" max="10761" width="0" hidden="1" customWidth="1"/>
    <col min="10988" max="10988" width="6" customWidth="1"/>
    <col min="10989" max="10989" width="10" customWidth="1"/>
    <col min="10990" max="10990" width="17.375" customWidth="1"/>
    <col min="10991" max="10991" width="6.375" customWidth="1"/>
    <col min="10992" max="10992" width="6.5" customWidth="1"/>
    <col min="10993" max="10993" width="6.25" customWidth="1"/>
    <col min="10994" max="10995" width="17.625" customWidth="1"/>
    <col min="10996" max="10996" width="17.375" customWidth="1"/>
    <col min="10997" max="10998" width="16.125" customWidth="1"/>
    <col min="10999" max="10999" width="13.5" customWidth="1"/>
    <col min="11000" max="11000" width="15.125" customWidth="1"/>
    <col min="11001" max="11001" width="7.75" customWidth="1"/>
    <col min="11002" max="11002" width="16.125" customWidth="1"/>
    <col min="11003" max="11003" width="16" customWidth="1"/>
    <col min="11004" max="11004" width="14.25" customWidth="1"/>
    <col min="11005" max="11005" width="15.5" customWidth="1"/>
    <col min="11006" max="11006" width="16" customWidth="1"/>
    <col min="11007" max="11008" width="15.25" customWidth="1"/>
    <col min="11009" max="11017" width="0" hidden="1" customWidth="1"/>
    <col min="11244" max="11244" width="6" customWidth="1"/>
    <col min="11245" max="11245" width="10" customWidth="1"/>
    <col min="11246" max="11246" width="17.375" customWidth="1"/>
    <col min="11247" max="11247" width="6.375" customWidth="1"/>
    <col min="11248" max="11248" width="6.5" customWidth="1"/>
    <col min="11249" max="11249" width="6.25" customWidth="1"/>
    <col min="11250" max="11251" width="17.625" customWidth="1"/>
    <col min="11252" max="11252" width="17.375" customWidth="1"/>
    <col min="11253" max="11254" width="16.125" customWidth="1"/>
    <col min="11255" max="11255" width="13.5" customWidth="1"/>
    <col min="11256" max="11256" width="15.125" customWidth="1"/>
    <col min="11257" max="11257" width="7.75" customWidth="1"/>
    <col min="11258" max="11258" width="16.125" customWidth="1"/>
    <col min="11259" max="11259" width="16" customWidth="1"/>
    <col min="11260" max="11260" width="14.25" customWidth="1"/>
    <col min="11261" max="11261" width="15.5" customWidth="1"/>
    <col min="11262" max="11262" width="16" customWidth="1"/>
    <col min="11263" max="11264" width="15.25" customWidth="1"/>
    <col min="11265" max="11273" width="0" hidden="1" customWidth="1"/>
    <col min="11500" max="11500" width="6" customWidth="1"/>
    <col min="11501" max="11501" width="10" customWidth="1"/>
    <col min="11502" max="11502" width="17.375" customWidth="1"/>
    <col min="11503" max="11503" width="6.375" customWidth="1"/>
    <col min="11504" max="11504" width="6.5" customWidth="1"/>
    <col min="11505" max="11505" width="6.25" customWidth="1"/>
    <col min="11506" max="11507" width="17.625" customWidth="1"/>
    <col min="11508" max="11508" width="17.375" customWidth="1"/>
    <col min="11509" max="11510" width="16.125" customWidth="1"/>
    <col min="11511" max="11511" width="13.5" customWidth="1"/>
    <col min="11512" max="11512" width="15.125" customWidth="1"/>
    <col min="11513" max="11513" width="7.75" customWidth="1"/>
    <col min="11514" max="11514" width="16.125" customWidth="1"/>
    <col min="11515" max="11515" width="16" customWidth="1"/>
    <col min="11516" max="11516" width="14.25" customWidth="1"/>
    <col min="11517" max="11517" width="15.5" customWidth="1"/>
    <col min="11518" max="11518" width="16" customWidth="1"/>
    <col min="11519" max="11520" width="15.25" customWidth="1"/>
    <col min="11521" max="11529" width="0" hidden="1" customWidth="1"/>
    <col min="11756" max="11756" width="6" customWidth="1"/>
    <col min="11757" max="11757" width="10" customWidth="1"/>
    <col min="11758" max="11758" width="17.375" customWidth="1"/>
    <col min="11759" max="11759" width="6.375" customWidth="1"/>
    <col min="11760" max="11760" width="6.5" customWidth="1"/>
    <col min="11761" max="11761" width="6.25" customWidth="1"/>
    <col min="11762" max="11763" width="17.625" customWidth="1"/>
    <col min="11764" max="11764" width="17.375" customWidth="1"/>
    <col min="11765" max="11766" width="16.125" customWidth="1"/>
    <col min="11767" max="11767" width="13.5" customWidth="1"/>
    <col min="11768" max="11768" width="15.125" customWidth="1"/>
    <col min="11769" max="11769" width="7.75" customWidth="1"/>
    <col min="11770" max="11770" width="16.125" customWidth="1"/>
    <col min="11771" max="11771" width="16" customWidth="1"/>
    <col min="11772" max="11772" width="14.25" customWidth="1"/>
    <col min="11773" max="11773" width="15.5" customWidth="1"/>
    <col min="11774" max="11774" width="16" customWidth="1"/>
    <col min="11775" max="11776" width="15.25" customWidth="1"/>
    <col min="11777" max="11785" width="0" hidden="1" customWidth="1"/>
    <col min="12012" max="12012" width="6" customWidth="1"/>
    <col min="12013" max="12013" width="10" customWidth="1"/>
    <col min="12014" max="12014" width="17.375" customWidth="1"/>
    <col min="12015" max="12015" width="6.375" customWidth="1"/>
    <col min="12016" max="12016" width="6.5" customWidth="1"/>
    <col min="12017" max="12017" width="6.25" customWidth="1"/>
    <col min="12018" max="12019" width="17.625" customWidth="1"/>
    <col min="12020" max="12020" width="17.375" customWidth="1"/>
    <col min="12021" max="12022" width="16.125" customWidth="1"/>
    <col min="12023" max="12023" width="13.5" customWidth="1"/>
    <col min="12024" max="12024" width="15.125" customWidth="1"/>
    <col min="12025" max="12025" width="7.75" customWidth="1"/>
    <col min="12026" max="12026" width="16.125" customWidth="1"/>
    <col min="12027" max="12027" width="16" customWidth="1"/>
    <col min="12028" max="12028" width="14.25" customWidth="1"/>
    <col min="12029" max="12029" width="15.5" customWidth="1"/>
    <col min="12030" max="12030" width="16" customWidth="1"/>
    <col min="12031" max="12032" width="15.25" customWidth="1"/>
    <col min="12033" max="12041" width="0" hidden="1" customWidth="1"/>
    <col min="12268" max="12268" width="6" customWidth="1"/>
    <col min="12269" max="12269" width="10" customWidth="1"/>
    <col min="12270" max="12270" width="17.375" customWidth="1"/>
    <col min="12271" max="12271" width="6.375" customWidth="1"/>
    <col min="12272" max="12272" width="6.5" customWidth="1"/>
    <col min="12273" max="12273" width="6.25" customWidth="1"/>
    <col min="12274" max="12275" width="17.625" customWidth="1"/>
    <col min="12276" max="12276" width="17.375" customWidth="1"/>
    <col min="12277" max="12278" width="16.125" customWidth="1"/>
    <col min="12279" max="12279" width="13.5" customWidth="1"/>
    <col min="12280" max="12280" width="15.125" customWidth="1"/>
    <col min="12281" max="12281" width="7.75" customWidth="1"/>
    <col min="12282" max="12282" width="16.125" customWidth="1"/>
    <col min="12283" max="12283" width="16" customWidth="1"/>
    <col min="12284" max="12284" width="14.25" customWidth="1"/>
    <col min="12285" max="12285" width="15.5" customWidth="1"/>
    <col min="12286" max="12286" width="16" customWidth="1"/>
    <col min="12287" max="12288" width="15.25" customWidth="1"/>
    <col min="12289" max="12297" width="0" hidden="1" customWidth="1"/>
    <col min="12524" max="12524" width="6" customWidth="1"/>
    <col min="12525" max="12525" width="10" customWidth="1"/>
    <col min="12526" max="12526" width="17.375" customWidth="1"/>
    <col min="12527" max="12527" width="6.375" customWidth="1"/>
    <col min="12528" max="12528" width="6.5" customWidth="1"/>
    <col min="12529" max="12529" width="6.25" customWidth="1"/>
    <col min="12530" max="12531" width="17.625" customWidth="1"/>
    <col min="12532" max="12532" width="17.375" customWidth="1"/>
    <col min="12533" max="12534" width="16.125" customWidth="1"/>
    <col min="12535" max="12535" width="13.5" customWidth="1"/>
    <col min="12536" max="12536" width="15.125" customWidth="1"/>
    <col min="12537" max="12537" width="7.75" customWidth="1"/>
    <col min="12538" max="12538" width="16.125" customWidth="1"/>
    <col min="12539" max="12539" width="16" customWidth="1"/>
    <col min="12540" max="12540" width="14.25" customWidth="1"/>
    <col min="12541" max="12541" width="15.5" customWidth="1"/>
    <col min="12542" max="12542" width="16" customWidth="1"/>
    <col min="12543" max="12544" width="15.25" customWidth="1"/>
    <col min="12545" max="12553" width="0" hidden="1" customWidth="1"/>
    <col min="12780" max="12780" width="6" customWidth="1"/>
    <col min="12781" max="12781" width="10" customWidth="1"/>
    <col min="12782" max="12782" width="17.375" customWidth="1"/>
    <col min="12783" max="12783" width="6.375" customWidth="1"/>
    <col min="12784" max="12784" width="6.5" customWidth="1"/>
    <col min="12785" max="12785" width="6.25" customWidth="1"/>
    <col min="12786" max="12787" width="17.625" customWidth="1"/>
    <col min="12788" max="12788" width="17.375" customWidth="1"/>
    <col min="12789" max="12790" width="16.125" customWidth="1"/>
    <col min="12791" max="12791" width="13.5" customWidth="1"/>
    <col min="12792" max="12792" width="15.125" customWidth="1"/>
    <col min="12793" max="12793" width="7.75" customWidth="1"/>
    <col min="12794" max="12794" width="16.125" customWidth="1"/>
    <col min="12795" max="12795" width="16" customWidth="1"/>
    <col min="12796" max="12796" width="14.25" customWidth="1"/>
    <col min="12797" max="12797" width="15.5" customWidth="1"/>
    <col min="12798" max="12798" width="16" customWidth="1"/>
    <col min="12799" max="12800" width="15.25" customWidth="1"/>
    <col min="12801" max="12809" width="0" hidden="1" customWidth="1"/>
    <col min="13036" max="13036" width="6" customWidth="1"/>
    <col min="13037" max="13037" width="10" customWidth="1"/>
    <col min="13038" max="13038" width="17.375" customWidth="1"/>
    <col min="13039" max="13039" width="6.375" customWidth="1"/>
    <col min="13040" max="13040" width="6.5" customWidth="1"/>
    <col min="13041" max="13041" width="6.25" customWidth="1"/>
    <col min="13042" max="13043" width="17.625" customWidth="1"/>
    <col min="13044" max="13044" width="17.375" customWidth="1"/>
    <col min="13045" max="13046" width="16.125" customWidth="1"/>
    <col min="13047" max="13047" width="13.5" customWidth="1"/>
    <col min="13048" max="13048" width="15.125" customWidth="1"/>
    <col min="13049" max="13049" width="7.75" customWidth="1"/>
    <col min="13050" max="13050" width="16.125" customWidth="1"/>
    <col min="13051" max="13051" width="16" customWidth="1"/>
    <col min="13052" max="13052" width="14.25" customWidth="1"/>
    <col min="13053" max="13053" width="15.5" customWidth="1"/>
    <col min="13054" max="13054" width="16" customWidth="1"/>
    <col min="13055" max="13056" width="15.25" customWidth="1"/>
    <col min="13057" max="13065" width="0" hidden="1" customWidth="1"/>
    <col min="13292" max="13292" width="6" customWidth="1"/>
    <col min="13293" max="13293" width="10" customWidth="1"/>
    <col min="13294" max="13294" width="17.375" customWidth="1"/>
    <col min="13295" max="13295" width="6.375" customWidth="1"/>
    <col min="13296" max="13296" width="6.5" customWidth="1"/>
    <col min="13297" max="13297" width="6.25" customWidth="1"/>
    <col min="13298" max="13299" width="17.625" customWidth="1"/>
    <col min="13300" max="13300" width="17.375" customWidth="1"/>
    <col min="13301" max="13302" width="16.125" customWidth="1"/>
    <col min="13303" max="13303" width="13.5" customWidth="1"/>
    <col min="13304" max="13304" width="15.125" customWidth="1"/>
    <col min="13305" max="13305" width="7.75" customWidth="1"/>
    <col min="13306" max="13306" width="16.125" customWidth="1"/>
    <col min="13307" max="13307" width="16" customWidth="1"/>
    <col min="13308" max="13308" width="14.25" customWidth="1"/>
    <col min="13309" max="13309" width="15.5" customWidth="1"/>
    <col min="13310" max="13310" width="16" customWidth="1"/>
    <col min="13311" max="13312" width="15.25" customWidth="1"/>
    <col min="13313" max="13321" width="0" hidden="1" customWidth="1"/>
    <col min="13548" max="13548" width="6" customWidth="1"/>
    <col min="13549" max="13549" width="10" customWidth="1"/>
    <col min="13550" max="13550" width="17.375" customWidth="1"/>
    <col min="13551" max="13551" width="6.375" customWidth="1"/>
    <col min="13552" max="13552" width="6.5" customWidth="1"/>
    <col min="13553" max="13553" width="6.25" customWidth="1"/>
    <col min="13554" max="13555" width="17.625" customWidth="1"/>
    <col min="13556" max="13556" width="17.375" customWidth="1"/>
    <col min="13557" max="13558" width="16.125" customWidth="1"/>
    <col min="13559" max="13559" width="13.5" customWidth="1"/>
    <col min="13560" max="13560" width="15.125" customWidth="1"/>
    <col min="13561" max="13561" width="7.75" customWidth="1"/>
    <col min="13562" max="13562" width="16.125" customWidth="1"/>
    <col min="13563" max="13563" width="16" customWidth="1"/>
    <col min="13564" max="13564" width="14.25" customWidth="1"/>
    <col min="13565" max="13565" width="15.5" customWidth="1"/>
    <col min="13566" max="13566" width="16" customWidth="1"/>
    <col min="13567" max="13568" width="15.25" customWidth="1"/>
    <col min="13569" max="13577" width="0" hidden="1" customWidth="1"/>
    <col min="13804" max="13804" width="6" customWidth="1"/>
    <col min="13805" max="13805" width="10" customWidth="1"/>
    <col min="13806" max="13806" width="17.375" customWidth="1"/>
    <col min="13807" max="13807" width="6.375" customWidth="1"/>
    <col min="13808" max="13808" width="6.5" customWidth="1"/>
    <col min="13809" max="13809" width="6.25" customWidth="1"/>
    <col min="13810" max="13811" width="17.625" customWidth="1"/>
    <col min="13812" max="13812" width="17.375" customWidth="1"/>
    <col min="13813" max="13814" width="16.125" customWidth="1"/>
    <col min="13815" max="13815" width="13.5" customWidth="1"/>
    <col min="13816" max="13816" width="15.125" customWidth="1"/>
    <col min="13817" max="13817" width="7.75" customWidth="1"/>
    <col min="13818" max="13818" width="16.125" customWidth="1"/>
    <col min="13819" max="13819" width="16" customWidth="1"/>
    <col min="13820" max="13820" width="14.25" customWidth="1"/>
    <col min="13821" max="13821" width="15.5" customWidth="1"/>
    <col min="13822" max="13822" width="16" customWidth="1"/>
    <col min="13823" max="13824" width="15.25" customWidth="1"/>
    <col min="13825" max="13833" width="0" hidden="1" customWidth="1"/>
    <col min="14060" max="14060" width="6" customWidth="1"/>
    <col min="14061" max="14061" width="10" customWidth="1"/>
    <col min="14062" max="14062" width="17.375" customWidth="1"/>
    <col min="14063" max="14063" width="6.375" customWidth="1"/>
    <col min="14064" max="14064" width="6.5" customWidth="1"/>
    <col min="14065" max="14065" width="6.25" customWidth="1"/>
    <col min="14066" max="14067" width="17.625" customWidth="1"/>
    <col min="14068" max="14068" width="17.375" customWidth="1"/>
    <col min="14069" max="14070" width="16.125" customWidth="1"/>
    <col min="14071" max="14071" width="13.5" customWidth="1"/>
    <col min="14072" max="14072" width="15.125" customWidth="1"/>
    <col min="14073" max="14073" width="7.75" customWidth="1"/>
    <col min="14074" max="14074" width="16.125" customWidth="1"/>
    <col min="14075" max="14075" width="16" customWidth="1"/>
    <col min="14076" max="14076" width="14.25" customWidth="1"/>
    <col min="14077" max="14077" width="15.5" customWidth="1"/>
    <col min="14078" max="14078" width="16" customWidth="1"/>
    <col min="14079" max="14080" width="15.25" customWidth="1"/>
    <col min="14081" max="14089" width="0" hidden="1" customWidth="1"/>
    <col min="14316" max="14316" width="6" customWidth="1"/>
    <col min="14317" max="14317" width="10" customWidth="1"/>
    <col min="14318" max="14318" width="17.375" customWidth="1"/>
    <col min="14319" max="14319" width="6.375" customWidth="1"/>
    <col min="14320" max="14320" width="6.5" customWidth="1"/>
    <col min="14321" max="14321" width="6.25" customWidth="1"/>
    <col min="14322" max="14323" width="17.625" customWidth="1"/>
    <col min="14324" max="14324" width="17.375" customWidth="1"/>
    <col min="14325" max="14326" width="16.125" customWidth="1"/>
    <col min="14327" max="14327" width="13.5" customWidth="1"/>
    <col min="14328" max="14328" width="15.125" customWidth="1"/>
    <col min="14329" max="14329" width="7.75" customWidth="1"/>
    <col min="14330" max="14330" width="16.125" customWidth="1"/>
    <col min="14331" max="14331" width="16" customWidth="1"/>
    <col min="14332" max="14332" width="14.25" customWidth="1"/>
    <col min="14333" max="14333" width="15.5" customWidth="1"/>
    <col min="14334" max="14334" width="16" customWidth="1"/>
    <col min="14335" max="14336" width="15.25" customWidth="1"/>
    <col min="14337" max="14345" width="0" hidden="1" customWidth="1"/>
    <col min="14572" max="14572" width="6" customWidth="1"/>
    <col min="14573" max="14573" width="10" customWidth="1"/>
    <col min="14574" max="14574" width="17.375" customWidth="1"/>
    <col min="14575" max="14575" width="6.375" customWidth="1"/>
    <col min="14576" max="14576" width="6.5" customWidth="1"/>
    <col min="14577" max="14577" width="6.25" customWidth="1"/>
    <col min="14578" max="14579" width="17.625" customWidth="1"/>
    <col min="14580" max="14580" width="17.375" customWidth="1"/>
    <col min="14581" max="14582" width="16.125" customWidth="1"/>
    <col min="14583" max="14583" width="13.5" customWidth="1"/>
    <col min="14584" max="14584" width="15.125" customWidth="1"/>
    <col min="14585" max="14585" width="7.75" customWidth="1"/>
    <col min="14586" max="14586" width="16.125" customWidth="1"/>
    <col min="14587" max="14587" width="16" customWidth="1"/>
    <col min="14588" max="14588" width="14.25" customWidth="1"/>
    <col min="14589" max="14589" width="15.5" customWidth="1"/>
    <col min="14590" max="14590" width="16" customWidth="1"/>
    <col min="14591" max="14592" width="15.25" customWidth="1"/>
    <col min="14593" max="14601" width="0" hidden="1" customWidth="1"/>
    <col min="14828" max="14828" width="6" customWidth="1"/>
    <col min="14829" max="14829" width="10" customWidth="1"/>
    <col min="14830" max="14830" width="17.375" customWidth="1"/>
    <col min="14831" max="14831" width="6.375" customWidth="1"/>
    <col min="14832" max="14832" width="6.5" customWidth="1"/>
    <col min="14833" max="14833" width="6.25" customWidth="1"/>
    <col min="14834" max="14835" width="17.625" customWidth="1"/>
    <col min="14836" max="14836" width="17.375" customWidth="1"/>
    <col min="14837" max="14838" width="16.125" customWidth="1"/>
    <col min="14839" max="14839" width="13.5" customWidth="1"/>
    <col min="14840" max="14840" width="15.125" customWidth="1"/>
    <col min="14841" max="14841" width="7.75" customWidth="1"/>
    <col min="14842" max="14842" width="16.125" customWidth="1"/>
    <col min="14843" max="14843" width="16" customWidth="1"/>
    <col min="14844" max="14844" width="14.25" customWidth="1"/>
    <col min="14845" max="14845" width="15.5" customWidth="1"/>
    <col min="14846" max="14846" width="16" customWidth="1"/>
    <col min="14847" max="14848" width="15.25" customWidth="1"/>
    <col min="14849" max="14857" width="0" hidden="1" customWidth="1"/>
    <col min="15084" max="15084" width="6" customWidth="1"/>
    <col min="15085" max="15085" width="10" customWidth="1"/>
    <col min="15086" max="15086" width="17.375" customWidth="1"/>
    <col min="15087" max="15087" width="6.375" customWidth="1"/>
    <col min="15088" max="15088" width="6.5" customWidth="1"/>
    <col min="15089" max="15089" width="6.25" customWidth="1"/>
    <col min="15090" max="15091" width="17.625" customWidth="1"/>
    <col min="15092" max="15092" width="17.375" customWidth="1"/>
    <col min="15093" max="15094" width="16.125" customWidth="1"/>
    <col min="15095" max="15095" width="13.5" customWidth="1"/>
    <col min="15096" max="15096" width="15.125" customWidth="1"/>
    <col min="15097" max="15097" width="7.75" customWidth="1"/>
    <col min="15098" max="15098" width="16.125" customWidth="1"/>
    <col min="15099" max="15099" width="16" customWidth="1"/>
    <col min="15100" max="15100" width="14.25" customWidth="1"/>
    <col min="15101" max="15101" width="15.5" customWidth="1"/>
    <col min="15102" max="15102" width="16" customWidth="1"/>
    <col min="15103" max="15104" width="15.25" customWidth="1"/>
    <col min="15105" max="15113" width="0" hidden="1" customWidth="1"/>
    <col min="15340" max="15340" width="6" customWidth="1"/>
    <col min="15341" max="15341" width="10" customWidth="1"/>
    <col min="15342" max="15342" width="17.375" customWidth="1"/>
    <col min="15343" max="15343" width="6.375" customWidth="1"/>
    <col min="15344" max="15344" width="6.5" customWidth="1"/>
    <col min="15345" max="15345" width="6.25" customWidth="1"/>
    <col min="15346" max="15347" width="17.625" customWidth="1"/>
    <col min="15348" max="15348" width="17.375" customWidth="1"/>
    <col min="15349" max="15350" width="16.125" customWidth="1"/>
    <col min="15351" max="15351" width="13.5" customWidth="1"/>
    <col min="15352" max="15352" width="15.125" customWidth="1"/>
    <col min="15353" max="15353" width="7.75" customWidth="1"/>
    <col min="15354" max="15354" width="16.125" customWidth="1"/>
    <col min="15355" max="15355" width="16" customWidth="1"/>
    <col min="15356" max="15356" width="14.25" customWidth="1"/>
    <col min="15357" max="15357" width="15.5" customWidth="1"/>
    <col min="15358" max="15358" width="16" customWidth="1"/>
    <col min="15359" max="15360" width="15.25" customWidth="1"/>
    <col min="15361" max="15369" width="0" hidden="1" customWidth="1"/>
    <col min="15596" max="15596" width="6" customWidth="1"/>
    <col min="15597" max="15597" width="10" customWidth="1"/>
    <col min="15598" max="15598" width="17.375" customWidth="1"/>
    <col min="15599" max="15599" width="6.375" customWidth="1"/>
    <col min="15600" max="15600" width="6.5" customWidth="1"/>
    <col min="15601" max="15601" width="6.25" customWidth="1"/>
    <col min="15602" max="15603" width="17.625" customWidth="1"/>
    <col min="15604" max="15604" width="17.375" customWidth="1"/>
    <col min="15605" max="15606" width="16.125" customWidth="1"/>
    <col min="15607" max="15607" width="13.5" customWidth="1"/>
    <col min="15608" max="15608" width="15.125" customWidth="1"/>
    <col min="15609" max="15609" width="7.75" customWidth="1"/>
    <col min="15610" max="15610" width="16.125" customWidth="1"/>
    <col min="15611" max="15611" width="16" customWidth="1"/>
    <col min="15612" max="15612" width="14.25" customWidth="1"/>
    <col min="15613" max="15613" width="15.5" customWidth="1"/>
    <col min="15614" max="15614" width="16" customWidth="1"/>
    <col min="15615" max="15616" width="15.25" customWidth="1"/>
    <col min="15617" max="15625" width="0" hidden="1" customWidth="1"/>
    <col min="15852" max="15852" width="6" customWidth="1"/>
    <col min="15853" max="15853" width="10" customWidth="1"/>
    <col min="15854" max="15854" width="17.375" customWidth="1"/>
    <col min="15855" max="15855" width="6.375" customWidth="1"/>
    <col min="15856" max="15856" width="6.5" customWidth="1"/>
    <col min="15857" max="15857" width="6.25" customWidth="1"/>
    <col min="15858" max="15859" width="17.625" customWidth="1"/>
    <col min="15860" max="15860" width="17.375" customWidth="1"/>
    <col min="15861" max="15862" width="16.125" customWidth="1"/>
    <col min="15863" max="15863" width="13.5" customWidth="1"/>
    <col min="15864" max="15864" width="15.125" customWidth="1"/>
    <col min="15865" max="15865" width="7.75" customWidth="1"/>
    <col min="15866" max="15866" width="16.125" customWidth="1"/>
    <col min="15867" max="15867" width="16" customWidth="1"/>
    <col min="15868" max="15868" width="14.25" customWidth="1"/>
    <col min="15869" max="15869" width="15.5" customWidth="1"/>
    <col min="15870" max="15870" width="16" customWidth="1"/>
    <col min="15871" max="15872" width="15.25" customWidth="1"/>
    <col min="15873" max="15881" width="0" hidden="1" customWidth="1"/>
    <col min="16108" max="16108" width="6" customWidth="1"/>
    <col min="16109" max="16109" width="10" customWidth="1"/>
    <col min="16110" max="16110" width="17.375" customWidth="1"/>
    <col min="16111" max="16111" width="6.375" customWidth="1"/>
    <col min="16112" max="16112" width="6.5" customWidth="1"/>
    <col min="16113" max="16113" width="6.25" customWidth="1"/>
    <col min="16114" max="16115" width="17.625" customWidth="1"/>
    <col min="16116" max="16116" width="17.375" customWidth="1"/>
    <col min="16117" max="16118" width="16.125" customWidth="1"/>
    <col min="16119" max="16119" width="13.5" customWidth="1"/>
    <col min="16120" max="16120" width="15.125" customWidth="1"/>
    <col min="16121" max="16121" width="7.75" customWidth="1"/>
    <col min="16122" max="16122" width="16.125" customWidth="1"/>
    <col min="16123" max="16123" width="16" customWidth="1"/>
    <col min="16124" max="16124" width="14.25" customWidth="1"/>
    <col min="16125" max="16125" width="15.5" customWidth="1"/>
    <col min="16126" max="16126" width="16" customWidth="1"/>
    <col min="16127" max="16128" width="15.25" customWidth="1"/>
    <col min="16129" max="16137" width="0" hidden="1" customWidth="1"/>
  </cols>
  <sheetData>
    <row r="1" spans="2:14" ht="35.1" customHeight="1" x14ac:dyDescent="0.3">
      <c r="B1" s="247" t="s">
        <v>265</v>
      </c>
      <c r="C1" s="247"/>
      <c r="D1" s="247"/>
      <c r="E1" s="248"/>
      <c r="F1" s="247"/>
      <c r="G1" s="247"/>
      <c r="H1" s="247"/>
      <c r="I1" s="248"/>
      <c r="J1" s="247"/>
      <c r="K1" s="247"/>
      <c r="L1" s="247"/>
    </row>
    <row r="2" spans="2:14" ht="24.75" customHeight="1" x14ac:dyDescent="0.3">
      <c r="B2" s="249" t="s">
        <v>174</v>
      </c>
      <c r="C2" s="249"/>
      <c r="D2" s="60"/>
      <c r="F2" s="3"/>
      <c r="G2" s="3"/>
      <c r="H2" s="4"/>
      <c r="J2" s="61"/>
      <c r="K2" s="4"/>
      <c r="L2" s="5" t="s">
        <v>52</v>
      </c>
    </row>
    <row r="3" spans="2:14" ht="24" customHeight="1" x14ac:dyDescent="0.3">
      <c r="B3" s="240" t="s">
        <v>159</v>
      </c>
      <c r="C3" s="240" t="s">
        <v>163</v>
      </c>
      <c r="D3" s="240" t="s">
        <v>144</v>
      </c>
      <c r="E3" s="240" t="s">
        <v>169</v>
      </c>
      <c r="F3" s="243" t="s">
        <v>134</v>
      </c>
      <c r="G3" s="244"/>
      <c r="H3" s="250" t="s">
        <v>65</v>
      </c>
      <c r="I3" s="254" t="s">
        <v>58</v>
      </c>
      <c r="J3" s="255"/>
      <c r="K3" s="250" t="s">
        <v>81</v>
      </c>
      <c r="L3" s="252" t="s">
        <v>176</v>
      </c>
    </row>
    <row r="4" spans="2:14" ht="24" customHeight="1" x14ac:dyDescent="0.3">
      <c r="B4" s="241"/>
      <c r="C4" s="241"/>
      <c r="D4" s="241"/>
      <c r="E4" s="241"/>
      <c r="F4" s="245"/>
      <c r="G4" s="246"/>
      <c r="H4" s="251"/>
      <c r="I4" s="6" t="s">
        <v>173</v>
      </c>
      <c r="J4" s="7" t="s">
        <v>182</v>
      </c>
      <c r="K4" s="251"/>
      <c r="L4" s="253"/>
    </row>
    <row r="5" spans="2:14" ht="30" customHeight="1" x14ac:dyDescent="0.3">
      <c r="B5" s="242"/>
      <c r="C5" s="242"/>
      <c r="D5" s="242"/>
      <c r="E5" s="242"/>
      <c r="F5" s="9">
        <f t="shared" ref="F5:L5" si="0">SUM(F6:F19)</f>
        <v>43592500</v>
      </c>
      <c r="G5" s="9">
        <f t="shared" si="0"/>
        <v>515672300</v>
      </c>
      <c r="H5" s="9">
        <f t="shared" si="0"/>
        <v>52075620</v>
      </c>
      <c r="I5" s="9">
        <f t="shared" si="0"/>
        <v>346</v>
      </c>
      <c r="J5" s="9">
        <f t="shared" si="0"/>
        <v>83113610</v>
      </c>
      <c r="K5" s="9">
        <f t="shared" si="0"/>
        <v>7600000</v>
      </c>
      <c r="L5" s="9">
        <f t="shared" si="0"/>
        <v>658461530</v>
      </c>
    </row>
    <row r="6" spans="2:14" ht="30" customHeight="1" x14ac:dyDescent="0.3">
      <c r="B6" s="10">
        <v>1</v>
      </c>
      <c r="C6" s="10" t="s">
        <v>76</v>
      </c>
      <c r="D6" s="10" t="s">
        <v>154</v>
      </c>
      <c r="E6" s="11">
        <f>사회보험!D7</f>
        <v>27</v>
      </c>
      <c r="F6" s="12">
        <v>5208000</v>
      </c>
      <c r="G6" s="12">
        <f>F6*12-540000</f>
        <v>61956000</v>
      </c>
      <c r="H6" s="12">
        <v>6197520</v>
      </c>
      <c r="I6" s="12"/>
      <c r="J6" s="12"/>
      <c r="K6" s="12">
        <f>40000*12</f>
        <v>480000</v>
      </c>
      <c r="L6" s="45">
        <f>G6+H6+J6+K6</f>
        <v>68633520</v>
      </c>
      <c r="M6" s="134"/>
    </row>
    <row r="7" spans="2:14" ht="30" customHeight="1" x14ac:dyDescent="0.3">
      <c r="B7" s="10">
        <v>2</v>
      </c>
      <c r="C7" s="10" t="s">
        <v>55</v>
      </c>
      <c r="D7" s="10" t="s">
        <v>152</v>
      </c>
      <c r="E7" s="11">
        <f>사회보험!D8</f>
        <v>25</v>
      </c>
      <c r="F7" s="12">
        <v>4269800</v>
      </c>
      <c r="G7" s="12">
        <f>F7*12-500000-97700</f>
        <v>50639900</v>
      </c>
      <c r="H7" s="12">
        <f>5096160+100000-7160</f>
        <v>5189000</v>
      </c>
      <c r="I7" s="12">
        <v>8</v>
      </c>
      <c r="J7" s="12">
        <f t="shared" ref="J7:J8" si="1">ROUNDDOWN(G7*1/209*1.5*I7,-1)</f>
        <v>2907550</v>
      </c>
      <c r="K7" s="12">
        <f>40000*12</f>
        <v>480000</v>
      </c>
      <c r="L7" s="45">
        <f t="shared" ref="L7:L8" si="2">G7+H7+J7+K7</f>
        <v>59216450</v>
      </c>
      <c r="M7" s="101"/>
      <c r="N7" s="101"/>
    </row>
    <row r="8" spans="2:14" ht="30" customHeight="1" x14ac:dyDescent="0.3">
      <c r="B8" s="10">
        <v>3</v>
      </c>
      <c r="C8" s="10" t="s">
        <v>181</v>
      </c>
      <c r="D8" s="10" t="s">
        <v>150</v>
      </c>
      <c r="E8" s="11">
        <f>사회보험!D9</f>
        <v>23</v>
      </c>
      <c r="F8" s="12">
        <v>3514800</v>
      </c>
      <c r="G8" s="12">
        <f>F8*12-500000</f>
        <v>41677600</v>
      </c>
      <c r="H8" s="12">
        <v>4189800</v>
      </c>
      <c r="I8" s="12">
        <v>8</v>
      </c>
      <c r="J8" s="12">
        <f t="shared" si="1"/>
        <v>2392970</v>
      </c>
      <c r="K8" s="12">
        <f>40000*12</f>
        <v>480000</v>
      </c>
      <c r="L8" s="45">
        <f t="shared" si="2"/>
        <v>48740370</v>
      </c>
    </row>
    <row r="9" spans="2:14" ht="30" customHeight="1" x14ac:dyDescent="0.3">
      <c r="B9" s="10">
        <v>4</v>
      </c>
      <c r="C9" s="10" t="s">
        <v>64</v>
      </c>
      <c r="D9" s="10" t="s">
        <v>166</v>
      </c>
      <c r="E9" s="11">
        <f>사회보험!D10</f>
        <v>22</v>
      </c>
      <c r="F9" s="12">
        <v>3468200</v>
      </c>
      <c r="G9" s="12">
        <f>F9*12-500000</f>
        <v>41118400</v>
      </c>
      <c r="H9" s="12">
        <f>4131300+100000</f>
        <v>4231300</v>
      </c>
      <c r="I9" s="12">
        <v>30</v>
      </c>
      <c r="J9" s="12">
        <f t="shared" ref="J9:J17" si="3">ROUNDDOWN(G9*1/209*1.5*I9,-1)</f>
        <v>8853240</v>
      </c>
      <c r="K9" s="12">
        <f>140000*12</f>
        <v>1680000</v>
      </c>
      <c r="L9" s="45">
        <f t="shared" ref="L9:L17" si="4">G9+H9+J9+K9</f>
        <v>55882940</v>
      </c>
    </row>
    <row r="10" spans="2:14" ht="30" customHeight="1" x14ac:dyDescent="0.3">
      <c r="B10" s="10">
        <v>5</v>
      </c>
      <c r="C10" s="10" t="s">
        <v>64</v>
      </c>
      <c r="D10" s="10" t="s">
        <v>160</v>
      </c>
      <c r="E10" s="11">
        <f>사회보험!D11</f>
        <v>15</v>
      </c>
      <c r="F10" s="12">
        <v>3054000</v>
      </c>
      <c r="G10" s="12">
        <f>F10*12-500000</f>
        <v>36148000</v>
      </c>
      <c r="H10" s="12">
        <f>3590160</f>
        <v>3590160</v>
      </c>
      <c r="I10" s="12">
        <v>30</v>
      </c>
      <c r="J10" s="12">
        <f t="shared" si="3"/>
        <v>7783060</v>
      </c>
      <c r="K10" s="12">
        <v>400000</v>
      </c>
      <c r="L10" s="45">
        <f t="shared" si="4"/>
        <v>47921220</v>
      </c>
    </row>
    <row r="11" spans="2:14" ht="30" customHeight="1" x14ac:dyDescent="0.3">
      <c r="B11" s="10">
        <v>6</v>
      </c>
      <c r="C11" s="10" t="s">
        <v>64</v>
      </c>
      <c r="D11" s="10" t="s">
        <v>161</v>
      </c>
      <c r="E11" s="11">
        <f>사회보험!D12</f>
        <v>17</v>
      </c>
      <c r="F11" s="12">
        <v>3477800</v>
      </c>
      <c r="G11" s="12">
        <f>F11*12-500000</f>
        <v>41233600</v>
      </c>
      <c r="H11" s="12">
        <f>4133460</f>
        <v>4133460</v>
      </c>
      <c r="I11" s="12">
        <v>30</v>
      </c>
      <c r="J11" s="12">
        <f t="shared" si="3"/>
        <v>8878040</v>
      </c>
      <c r="K11" s="12">
        <v>0</v>
      </c>
      <c r="L11" s="45">
        <f t="shared" si="4"/>
        <v>54245100</v>
      </c>
    </row>
    <row r="12" spans="2:14" ht="30" customHeight="1" x14ac:dyDescent="0.3">
      <c r="B12" s="10">
        <v>7</v>
      </c>
      <c r="C12" s="10" t="s">
        <v>64</v>
      </c>
      <c r="D12" s="10" t="s">
        <v>148</v>
      </c>
      <c r="E12" s="11">
        <f>사회보험!D13</f>
        <v>14</v>
      </c>
      <c r="F12" s="12">
        <v>2991800</v>
      </c>
      <c r="G12" s="12">
        <f>F12*12-500000</f>
        <v>35401600</v>
      </c>
      <c r="H12" s="12">
        <f>3554100+22680</f>
        <v>3576780</v>
      </c>
      <c r="I12" s="12">
        <v>30</v>
      </c>
      <c r="J12" s="12">
        <f t="shared" si="3"/>
        <v>7622350</v>
      </c>
      <c r="K12" s="12">
        <f>70000*12</f>
        <v>840000</v>
      </c>
      <c r="L12" s="45">
        <f t="shared" si="4"/>
        <v>47440730</v>
      </c>
    </row>
    <row r="13" spans="2:14" ht="30" customHeight="1" x14ac:dyDescent="0.3">
      <c r="B13" s="10">
        <v>8</v>
      </c>
      <c r="C13" s="10" t="s">
        <v>64</v>
      </c>
      <c r="D13" s="10" t="s">
        <v>164</v>
      </c>
      <c r="E13" s="11">
        <f>사회보험!D14</f>
        <v>12</v>
      </c>
      <c r="F13" s="12">
        <v>2872800</v>
      </c>
      <c r="G13" s="12">
        <f>F13*12-400000</f>
        <v>34073600</v>
      </c>
      <c r="H13" s="12">
        <v>3410520</v>
      </c>
      <c r="I13" s="12">
        <v>30</v>
      </c>
      <c r="J13" s="12">
        <f t="shared" si="3"/>
        <v>7336420</v>
      </c>
      <c r="K13" s="12">
        <f>40000*12</f>
        <v>480000</v>
      </c>
      <c r="L13" s="45">
        <f t="shared" si="4"/>
        <v>45300540</v>
      </c>
    </row>
    <row r="14" spans="2:14" ht="30" customHeight="1" x14ac:dyDescent="0.3">
      <c r="B14" s="10">
        <v>9</v>
      </c>
      <c r="C14" s="10" t="s">
        <v>64</v>
      </c>
      <c r="D14" s="10" t="s">
        <v>153</v>
      </c>
      <c r="E14" s="11">
        <f>사회보험!D15</f>
        <v>13</v>
      </c>
      <c r="F14" s="12">
        <v>2931700</v>
      </c>
      <c r="G14" s="12">
        <f>F14*12-400000</f>
        <v>34780400</v>
      </c>
      <c r="H14" s="12">
        <v>3447360</v>
      </c>
      <c r="I14" s="12">
        <v>30</v>
      </c>
      <c r="J14" s="12">
        <f t="shared" si="3"/>
        <v>7488600</v>
      </c>
      <c r="K14" s="12">
        <v>0</v>
      </c>
      <c r="L14" s="45">
        <f t="shared" si="4"/>
        <v>45716360</v>
      </c>
    </row>
    <row r="15" spans="2:14" ht="29.25" customHeight="1" x14ac:dyDescent="0.3">
      <c r="B15" s="10">
        <v>10</v>
      </c>
      <c r="C15" s="72" t="s">
        <v>64</v>
      </c>
      <c r="D15" s="72" t="s">
        <v>162</v>
      </c>
      <c r="E15" s="11">
        <f>사회보험!D16</f>
        <v>7</v>
      </c>
      <c r="F15" s="12">
        <v>2470200</v>
      </c>
      <c r="G15" s="12">
        <f>F15*12-40000</f>
        <v>29602400</v>
      </c>
      <c r="H15" s="12">
        <v>3081480</v>
      </c>
      <c r="I15" s="12">
        <v>30</v>
      </c>
      <c r="J15" s="12">
        <f t="shared" si="3"/>
        <v>6373720</v>
      </c>
      <c r="K15" s="12">
        <f>100000*12</f>
        <v>1200000</v>
      </c>
      <c r="L15" s="45">
        <f t="shared" si="4"/>
        <v>40257600</v>
      </c>
    </row>
    <row r="16" spans="2:14" ht="33.75" customHeight="1" x14ac:dyDescent="0.3">
      <c r="B16" s="10">
        <v>11</v>
      </c>
      <c r="C16" s="72" t="s">
        <v>64</v>
      </c>
      <c r="D16" s="104" t="s">
        <v>190</v>
      </c>
      <c r="E16" s="11">
        <f>사회보험!D17</f>
        <v>7</v>
      </c>
      <c r="F16" s="12">
        <v>2470200</v>
      </c>
      <c r="G16" s="12">
        <f>F16*12-400000</f>
        <v>29242400</v>
      </c>
      <c r="H16" s="12">
        <v>2910900</v>
      </c>
      <c r="I16" s="12">
        <v>30</v>
      </c>
      <c r="J16" s="12">
        <f>ROUNDDOWN(G16*1/209*1.5*I16,-1)</f>
        <v>6296210</v>
      </c>
      <c r="K16" s="12">
        <f>40000*12</f>
        <v>480000</v>
      </c>
      <c r="L16" s="45">
        <f>G16+H16+J16+K16</f>
        <v>38929510</v>
      </c>
    </row>
    <row r="17" spans="2:12" ht="29.25" customHeight="1" x14ac:dyDescent="0.3">
      <c r="B17" s="10">
        <v>12</v>
      </c>
      <c r="C17" s="72" t="s">
        <v>64</v>
      </c>
      <c r="D17" s="72" t="s">
        <v>155</v>
      </c>
      <c r="E17" s="11">
        <f>사회보험!D18</f>
        <v>5</v>
      </c>
      <c r="F17" s="12">
        <v>2321900</v>
      </c>
      <c r="G17" s="12">
        <f>F17*12-200000</f>
        <v>27662800</v>
      </c>
      <c r="H17" s="12">
        <v>2821920</v>
      </c>
      <c r="I17" s="12">
        <v>30</v>
      </c>
      <c r="J17" s="12">
        <f t="shared" si="3"/>
        <v>5956100</v>
      </c>
      <c r="K17" s="12">
        <f>40000*12</f>
        <v>480000</v>
      </c>
      <c r="L17" s="45">
        <f t="shared" si="4"/>
        <v>36920820</v>
      </c>
    </row>
    <row r="18" spans="2:12" ht="33.75" customHeight="1" x14ac:dyDescent="0.3">
      <c r="B18" s="10">
        <v>13</v>
      </c>
      <c r="C18" s="72" t="s">
        <v>64</v>
      </c>
      <c r="D18" s="104" t="s">
        <v>191</v>
      </c>
      <c r="E18" s="11">
        <f>사회보험!D19</f>
        <v>6</v>
      </c>
      <c r="F18" s="12">
        <v>2381300</v>
      </c>
      <c r="G18" s="12">
        <f>F18*12-200000</f>
        <v>28375600</v>
      </c>
      <c r="H18" s="12">
        <v>2750340</v>
      </c>
      <c r="I18" s="12">
        <v>30</v>
      </c>
      <c r="J18" s="12">
        <f>ROUNDDOWN(G18*1/209*1.5*I18,-1)</f>
        <v>6109570</v>
      </c>
      <c r="K18" s="12">
        <v>0</v>
      </c>
      <c r="L18" s="45">
        <f>G18+H18+J18+K18</f>
        <v>37235510</v>
      </c>
    </row>
    <row r="19" spans="2:12" ht="30" customHeight="1" x14ac:dyDescent="0.3">
      <c r="B19" s="10">
        <v>14</v>
      </c>
      <c r="C19" s="10" t="s">
        <v>165</v>
      </c>
      <c r="D19" s="10" t="s">
        <v>196</v>
      </c>
      <c r="E19" s="11">
        <v>4</v>
      </c>
      <c r="F19" s="12">
        <v>2160000</v>
      </c>
      <c r="G19" s="12">
        <f>F19*11</f>
        <v>23760000</v>
      </c>
      <c r="H19" s="12">
        <f>2*1272540</f>
        <v>2545080</v>
      </c>
      <c r="I19" s="12">
        <v>30</v>
      </c>
      <c r="J19" s="12">
        <f>ROUNDDOWN(G19*1/209*1.5*I19,-1)</f>
        <v>5115780</v>
      </c>
      <c r="K19" s="12">
        <f>60000*10</f>
        <v>600000</v>
      </c>
      <c r="L19" s="45">
        <f>G19+H19+J19+K19</f>
        <v>32020860</v>
      </c>
    </row>
  </sheetData>
  <mergeCells count="11">
    <mergeCell ref="C3:C5"/>
    <mergeCell ref="F3:G4"/>
    <mergeCell ref="E3:E5"/>
    <mergeCell ref="B1:L1"/>
    <mergeCell ref="B2:C2"/>
    <mergeCell ref="B3:B5"/>
    <mergeCell ref="D3:D5"/>
    <mergeCell ref="H3:H4"/>
    <mergeCell ref="L3:L4"/>
    <mergeCell ref="I3:J3"/>
    <mergeCell ref="K3:K4"/>
  </mergeCells>
  <phoneticPr fontId="22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T20"/>
  <sheetViews>
    <sheetView topLeftCell="F1" zoomScaleNormal="100" zoomScaleSheetLayoutView="75" workbookViewId="0">
      <selection activeCell="R2" sqref="R2"/>
    </sheetView>
  </sheetViews>
  <sheetFormatPr defaultColWidth="8.875" defaultRowHeight="16.5" x14ac:dyDescent="0.3"/>
  <cols>
    <col min="1" max="1" width="6" style="2" customWidth="1"/>
    <col min="2" max="2" width="19.125" style="2" customWidth="1"/>
    <col min="3" max="3" width="9.25" style="2" customWidth="1"/>
    <col min="4" max="4" width="7.75" style="2" customWidth="1"/>
    <col min="5" max="5" width="14.5" customWidth="1"/>
    <col min="6" max="6" width="15.75" customWidth="1"/>
    <col min="7" max="7" width="15.125" customWidth="1"/>
    <col min="8" max="8" width="7.75" style="2" customWidth="1"/>
    <col min="9" max="9" width="16.125" customWidth="1"/>
    <col min="10" max="10" width="13.25" customWidth="1"/>
    <col min="11" max="11" width="15.75" customWidth="1"/>
    <col min="12" max="12" width="15.75" bestFit="1" customWidth="1"/>
    <col min="13" max="18" width="15.625" customWidth="1"/>
    <col min="19" max="19" width="15.75" customWidth="1"/>
    <col min="20" max="20" width="13.875" customWidth="1"/>
    <col min="245" max="245" width="6" customWidth="1"/>
    <col min="246" max="246" width="10" customWidth="1"/>
    <col min="247" max="247" width="17.375" customWidth="1"/>
    <col min="248" max="248" width="6.375" customWidth="1"/>
    <col min="249" max="249" width="6.5" customWidth="1"/>
    <col min="250" max="250" width="6.25" customWidth="1"/>
    <col min="251" max="265" width="0" hidden="1" customWidth="1"/>
    <col min="266" max="266" width="14.25" customWidth="1"/>
    <col min="267" max="267" width="12.625" customWidth="1"/>
    <col min="268" max="268" width="14.375" customWidth="1"/>
    <col min="269" max="269" width="13" customWidth="1"/>
    <col min="270" max="270" width="12.625" customWidth="1"/>
    <col min="271" max="271" width="15.625" customWidth="1"/>
    <col min="272" max="272" width="15.75" customWidth="1"/>
    <col min="273" max="274" width="0" hidden="1" customWidth="1"/>
    <col min="501" max="501" width="6" customWidth="1"/>
    <col min="502" max="502" width="10" customWidth="1"/>
    <col min="503" max="503" width="17.375" customWidth="1"/>
    <col min="504" max="504" width="6.375" customWidth="1"/>
    <col min="505" max="505" width="6.5" customWidth="1"/>
    <col min="506" max="506" width="6.25" customWidth="1"/>
    <col min="507" max="521" width="0" hidden="1" customWidth="1"/>
    <col min="522" max="522" width="14.25" customWidth="1"/>
    <col min="523" max="523" width="12.625" customWidth="1"/>
    <col min="524" max="524" width="14.375" customWidth="1"/>
    <col min="525" max="525" width="13" customWidth="1"/>
    <col min="526" max="526" width="12.625" customWidth="1"/>
    <col min="527" max="527" width="15.625" customWidth="1"/>
    <col min="528" max="528" width="15.75" customWidth="1"/>
    <col min="529" max="530" width="0" hidden="1" customWidth="1"/>
    <col min="757" max="757" width="6" customWidth="1"/>
    <col min="758" max="758" width="10" customWidth="1"/>
    <col min="759" max="759" width="17.375" customWidth="1"/>
    <col min="760" max="760" width="6.375" customWidth="1"/>
    <col min="761" max="761" width="6.5" customWidth="1"/>
    <col min="762" max="762" width="6.25" customWidth="1"/>
    <col min="763" max="777" width="0" hidden="1" customWidth="1"/>
    <col min="778" max="778" width="14.25" customWidth="1"/>
    <col min="779" max="779" width="12.625" customWidth="1"/>
    <col min="780" max="780" width="14.375" customWidth="1"/>
    <col min="781" max="781" width="13" customWidth="1"/>
    <col min="782" max="782" width="12.625" customWidth="1"/>
    <col min="783" max="783" width="15.625" customWidth="1"/>
    <col min="784" max="784" width="15.75" customWidth="1"/>
    <col min="785" max="786" width="0" hidden="1" customWidth="1"/>
    <col min="1013" max="1013" width="6" customWidth="1"/>
    <col min="1014" max="1014" width="10" customWidth="1"/>
    <col min="1015" max="1015" width="17.375" customWidth="1"/>
    <col min="1016" max="1016" width="6.375" customWidth="1"/>
    <col min="1017" max="1017" width="6.5" customWidth="1"/>
    <col min="1018" max="1018" width="6.25" customWidth="1"/>
    <col min="1019" max="1033" width="0" hidden="1" customWidth="1"/>
    <col min="1034" max="1034" width="14.25" customWidth="1"/>
    <col min="1035" max="1035" width="12.625" customWidth="1"/>
    <col min="1036" max="1036" width="14.375" customWidth="1"/>
    <col min="1037" max="1037" width="13" customWidth="1"/>
    <col min="1038" max="1038" width="12.625" customWidth="1"/>
    <col min="1039" max="1039" width="15.625" customWidth="1"/>
    <col min="1040" max="1040" width="15.75" customWidth="1"/>
    <col min="1041" max="1042" width="0" hidden="1" customWidth="1"/>
    <col min="1269" max="1269" width="6" customWidth="1"/>
    <col min="1270" max="1270" width="10" customWidth="1"/>
    <col min="1271" max="1271" width="17.375" customWidth="1"/>
    <col min="1272" max="1272" width="6.375" customWidth="1"/>
    <col min="1273" max="1273" width="6.5" customWidth="1"/>
    <col min="1274" max="1274" width="6.25" customWidth="1"/>
    <col min="1275" max="1289" width="0" hidden="1" customWidth="1"/>
    <col min="1290" max="1290" width="14.25" customWidth="1"/>
    <col min="1291" max="1291" width="12.625" customWidth="1"/>
    <col min="1292" max="1292" width="14.375" customWidth="1"/>
    <col min="1293" max="1293" width="13" customWidth="1"/>
    <col min="1294" max="1294" width="12.625" customWidth="1"/>
    <col min="1295" max="1295" width="15.625" customWidth="1"/>
    <col min="1296" max="1296" width="15.75" customWidth="1"/>
    <col min="1297" max="1298" width="0" hidden="1" customWidth="1"/>
    <col min="1525" max="1525" width="6" customWidth="1"/>
    <col min="1526" max="1526" width="10" customWidth="1"/>
    <col min="1527" max="1527" width="17.375" customWidth="1"/>
    <col min="1528" max="1528" width="6.375" customWidth="1"/>
    <col min="1529" max="1529" width="6.5" customWidth="1"/>
    <col min="1530" max="1530" width="6.25" customWidth="1"/>
    <col min="1531" max="1545" width="0" hidden="1" customWidth="1"/>
    <col min="1546" max="1546" width="14.25" customWidth="1"/>
    <col min="1547" max="1547" width="12.625" customWidth="1"/>
    <col min="1548" max="1548" width="14.375" customWidth="1"/>
    <col min="1549" max="1549" width="13" customWidth="1"/>
    <col min="1550" max="1550" width="12.625" customWidth="1"/>
    <col min="1551" max="1551" width="15.625" customWidth="1"/>
    <col min="1552" max="1552" width="15.75" customWidth="1"/>
    <col min="1553" max="1554" width="0" hidden="1" customWidth="1"/>
    <col min="1781" max="1781" width="6" customWidth="1"/>
    <col min="1782" max="1782" width="10" customWidth="1"/>
    <col min="1783" max="1783" width="17.375" customWidth="1"/>
    <col min="1784" max="1784" width="6.375" customWidth="1"/>
    <col min="1785" max="1785" width="6.5" customWidth="1"/>
    <col min="1786" max="1786" width="6.25" customWidth="1"/>
    <col min="1787" max="1801" width="0" hidden="1" customWidth="1"/>
    <col min="1802" max="1802" width="14.25" customWidth="1"/>
    <col min="1803" max="1803" width="12.625" customWidth="1"/>
    <col min="1804" max="1804" width="14.375" customWidth="1"/>
    <col min="1805" max="1805" width="13" customWidth="1"/>
    <col min="1806" max="1806" width="12.625" customWidth="1"/>
    <col min="1807" max="1807" width="15.625" customWidth="1"/>
    <col min="1808" max="1808" width="15.75" customWidth="1"/>
    <col min="1809" max="1810" width="0" hidden="1" customWidth="1"/>
    <col min="2037" max="2037" width="6" customWidth="1"/>
    <col min="2038" max="2038" width="10" customWidth="1"/>
    <col min="2039" max="2039" width="17.375" customWidth="1"/>
    <col min="2040" max="2040" width="6.375" customWidth="1"/>
    <col min="2041" max="2041" width="6.5" customWidth="1"/>
    <col min="2042" max="2042" width="6.25" customWidth="1"/>
    <col min="2043" max="2057" width="0" hidden="1" customWidth="1"/>
    <col min="2058" max="2058" width="14.25" customWidth="1"/>
    <col min="2059" max="2059" width="12.625" customWidth="1"/>
    <col min="2060" max="2060" width="14.375" customWidth="1"/>
    <col min="2061" max="2061" width="13" customWidth="1"/>
    <col min="2062" max="2062" width="12.625" customWidth="1"/>
    <col min="2063" max="2063" width="15.625" customWidth="1"/>
    <col min="2064" max="2064" width="15.75" customWidth="1"/>
    <col min="2065" max="2066" width="0" hidden="1" customWidth="1"/>
    <col min="2293" max="2293" width="6" customWidth="1"/>
    <col min="2294" max="2294" width="10" customWidth="1"/>
    <col min="2295" max="2295" width="17.375" customWidth="1"/>
    <col min="2296" max="2296" width="6.375" customWidth="1"/>
    <col min="2297" max="2297" width="6.5" customWidth="1"/>
    <col min="2298" max="2298" width="6.25" customWidth="1"/>
    <col min="2299" max="2313" width="0" hidden="1" customWidth="1"/>
    <col min="2314" max="2314" width="14.25" customWidth="1"/>
    <col min="2315" max="2315" width="12.625" customWidth="1"/>
    <col min="2316" max="2316" width="14.375" customWidth="1"/>
    <col min="2317" max="2317" width="13" customWidth="1"/>
    <col min="2318" max="2318" width="12.625" customWidth="1"/>
    <col min="2319" max="2319" width="15.625" customWidth="1"/>
    <col min="2320" max="2320" width="15.75" customWidth="1"/>
    <col min="2321" max="2322" width="0" hidden="1" customWidth="1"/>
    <col min="2549" max="2549" width="6" customWidth="1"/>
    <col min="2550" max="2550" width="10" customWidth="1"/>
    <col min="2551" max="2551" width="17.375" customWidth="1"/>
    <col min="2552" max="2552" width="6.375" customWidth="1"/>
    <col min="2553" max="2553" width="6.5" customWidth="1"/>
    <col min="2554" max="2554" width="6.25" customWidth="1"/>
    <col min="2555" max="2569" width="0" hidden="1" customWidth="1"/>
    <col min="2570" max="2570" width="14.25" customWidth="1"/>
    <col min="2571" max="2571" width="12.625" customWidth="1"/>
    <col min="2572" max="2572" width="14.375" customWidth="1"/>
    <col min="2573" max="2573" width="13" customWidth="1"/>
    <col min="2574" max="2574" width="12.625" customWidth="1"/>
    <col min="2575" max="2575" width="15.625" customWidth="1"/>
    <col min="2576" max="2576" width="15.75" customWidth="1"/>
    <col min="2577" max="2578" width="0" hidden="1" customWidth="1"/>
    <col min="2805" max="2805" width="6" customWidth="1"/>
    <col min="2806" max="2806" width="10" customWidth="1"/>
    <col min="2807" max="2807" width="17.375" customWidth="1"/>
    <col min="2808" max="2808" width="6.375" customWidth="1"/>
    <col min="2809" max="2809" width="6.5" customWidth="1"/>
    <col min="2810" max="2810" width="6.25" customWidth="1"/>
    <col min="2811" max="2825" width="0" hidden="1" customWidth="1"/>
    <col min="2826" max="2826" width="14.25" customWidth="1"/>
    <col min="2827" max="2827" width="12.625" customWidth="1"/>
    <col min="2828" max="2828" width="14.375" customWidth="1"/>
    <col min="2829" max="2829" width="13" customWidth="1"/>
    <col min="2830" max="2830" width="12.625" customWidth="1"/>
    <col min="2831" max="2831" width="15.625" customWidth="1"/>
    <col min="2832" max="2832" width="15.75" customWidth="1"/>
    <col min="2833" max="2834" width="0" hidden="1" customWidth="1"/>
    <col min="3061" max="3061" width="6" customWidth="1"/>
    <col min="3062" max="3062" width="10" customWidth="1"/>
    <col min="3063" max="3063" width="17.375" customWidth="1"/>
    <col min="3064" max="3064" width="6.375" customWidth="1"/>
    <col min="3065" max="3065" width="6.5" customWidth="1"/>
    <col min="3066" max="3066" width="6.25" customWidth="1"/>
    <col min="3067" max="3081" width="0" hidden="1" customWidth="1"/>
    <col min="3082" max="3082" width="14.25" customWidth="1"/>
    <col min="3083" max="3083" width="12.625" customWidth="1"/>
    <col min="3084" max="3084" width="14.375" customWidth="1"/>
    <col min="3085" max="3085" width="13" customWidth="1"/>
    <col min="3086" max="3086" width="12.625" customWidth="1"/>
    <col min="3087" max="3087" width="15.625" customWidth="1"/>
    <col min="3088" max="3088" width="15.75" customWidth="1"/>
    <col min="3089" max="3090" width="0" hidden="1" customWidth="1"/>
    <col min="3317" max="3317" width="6" customWidth="1"/>
    <col min="3318" max="3318" width="10" customWidth="1"/>
    <col min="3319" max="3319" width="17.375" customWidth="1"/>
    <col min="3320" max="3320" width="6.375" customWidth="1"/>
    <col min="3321" max="3321" width="6.5" customWidth="1"/>
    <col min="3322" max="3322" width="6.25" customWidth="1"/>
    <col min="3323" max="3337" width="0" hidden="1" customWidth="1"/>
    <col min="3338" max="3338" width="14.25" customWidth="1"/>
    <col min="3339" max="3339" width="12.625" customWidth="1"/>
    <col min="3340" max="3340" width="14.375" customWidth="1"/>
    <col min="3341" max="3341" width="13" customWidth="1"/>
    <col min="3342" max="3342" width="12.625" customWidth="1"/>
    <col min="3343" max="3343" width="15.625" customWidth="1"/>
    <col min="3344" max="3344" width="15.75" customWidth="1"/>
    <col min="3345" max="3346" width="0" hidden="1" customWidth="1"/>
    <col min="3573" max="3573" width="6" customWidth="1"/>
    <col min="3574" max="3574" width="10" customWidth="1"/>
    <col min="3575" max="3575" width="17.375" customWidth="1"/>
    <col min="3576" max="3576" width="6.375" customWidth="1"/>
    <col min="3577" max="3577" width="6.5" customWidth="1"/>
    <col min="3578" max="3578" width="6.25" customWidth="1"/>
    <col min="3579" max="3593" width="0" hidden="1" customWidth="1"/>
    <col min="3594" max="3594" width="14.25" customWidth="1"/>
    <col min="3595" max="3595" width="12.625" customWidth="1"/>
    <col min="3596" max="3596" width="14.375" customWidth="1"/>
    <col min="3597" max="3597" width="13" customWidth="1"/>
    <col min="3598" max="3598" width="12.625" customWidth="1"/>
    <col min="3599" max="3599" width="15.625" customWidth="1"/>
    <col min="3600" max="3600" width="15.75" customWidth="1"/>
    <col min="3601" max="3602" width="0" hidden="1" customWidth="1"/>
    <col min="3829" max="3829" width="6" customWidth="1"/>
    <col min="3830" max="3830" width="10" customWidth="1"/>
    <col min="3831" max="3831" width="17.375" customWidth="1"/>
    <col min="3832" max="3832" width="6.375" customWidth="1"/>
    <col min="3833" max="3833" width="6.5" customWidth="1"/>
    <col min="3834" max="3834" width="6.25" customWidth="1"/>
    <col min="3835" max="3849" width="0" hidden="1" customWidth="1"/>
    <col min="3850" max="3850" width="14.25" customWidth="1"/>
    <col min="3851" max="3851" width="12.625" customWidth="1"/>
    <col min="3852" max="3852" width="14.375" customWidth="1"/>
    <col min="3853" max="3853" width="13" customWidth="1"/>
    <col min="3854" max="3854" width="12.625" customWidth="1"/>
    <col min="3855" max="3855" width="15.625" customWidth="1"/>
    <col min="3856" max="3856" width="15.75" customWidth="1"/>
    <col min="3857" max="3858" width="0" hidden="1" customWidth="1"/>
    <col min="4085" max="4085" width="6" customWidth="1"/>
    <col min="4086" max="4086" width="10" customWidth="1"/>
    <col min="4087" max="4087" width="17.375" customWidth="1"/>
    <col min="4088" max="4088" width="6.375" customWidth="1"/>
    <col min="4089" max="4089" width="6.5" customWidth="1"/>
    <col min="4090" max="4090" width="6.25" customWidth="1"/>
    <col min="4091" max="4105" width="0" hidden="1" customWidth="1"/>
    <col min="4106" max="4106" width="14.25" customWidth="1"/>
    <col min="4107" max="4107" width="12.625" customWidth="1"/>
    <col min="4108" max="4108" width="14.375" customWidth="1"/>
    <col min="4109" max="4109" width="13" customWidth="1"/>
    <col min="4110" max="4110" width="12.625" customWidth="1"/>
    <col min="4111" max="4111" width="15.625" customWidth="1"/>
    <col min="4112" max="4112" width="15.75" customWidth="1"/>
    <col min="4113" max="4114" width="0" hidden="1" customWidth="1"/>
    <col min="4341" max="4341" width="6" customWidth="1"/>
    <col min="4342" max="4342" width="10" customWidth="1"/>
    <col min="4343" max="4343" width="17.375" customWidth="1"/>
    <col min="4344" max="4344" width="6.375" customWidth="1"/>
    <col min="4345" max="4345" width="6.5" customWidth="1"/>
    <col min="4346" max="4346" width="6.25" customWidth="1"/>
    <col min="4347" max="4361" width="0" hidden="1" customWidth="1"/>
    <col min="4362" max="4362" width="14.25" customWidth="1"/>
    <col min="4363" max="4363" width="12.625" customWidth="1"/>
    <col min="4364" max="4364" width="14.375" customWidth="1"/>
    <col min="4365" max="4365" width="13" customWidth="1"/>
    <col min="4366" max="4366" width="12.625" customWidth="1"/>
    <col min="4367" max="4367" width="15.625" customWidth="1"/>
    <col min="4368" max="4368" width="15.75" customWidth="1"/>
    <col min="4369" max="4370" width="0" hidden="1" customWidth="1"/>
    <col min="4597" max="4597" width="6" customWidth="1"/>
    <col min="4598" max="4598" width="10" customWidth="1"/>
    <col min="4599" max="4599" width="17.375" customWidth="1"/>
    <col min="4600" max="4600" width="6.375" customWidth="1"/>
    <col min="4601" max="4601" width="6.5" customWidth="1"/>
    <col min="4602" max="4602" width="6.25" customWidth="1"/>
    <col min="4603" max="4617" width="0" hidden="1" customWidth="1"/>
    <col min="4618" max="4618" width="14.25" customWidth="1"/>
    <col min="4619" max="4619" width="12.625" customWidth="1"/>
    <col min="4620" max="4620" width="14.375" customWidth="1"/>
    <col min="4621" max="4621" width="13" customWidth="1"/>
    <col min="4622" max="4622" width="12.625" customWidth="1"/>
    <col min="4623" max="4623" width="15.625" customWidth="1"/>
    <col min="4624" max="4624" width="15.75" customWidth="1"/>
    <col min="4625" max="4626" width="0" hidden="1" customWidth="1"/>
    <col min="4853" max="4853" width="6" customWidth="1"/>
    <col min="4854" max="4854" width="10" customWidth="1"/>
    <col min="4855" max="4855" width="17.375" customWidth="1"/>
    <col min="4856" max="4856" width="6.375" customWidth="1"/>
    <col min="4857" max="4857" width="6.5" customWidth="1"/>
    <col min="4858" max="4858" width="6.25" customWidth="1"/>
    <col min="4859" max="4873" width="0" hidden="1" customWidth="1"/>
    <col min="4874" max="4874" width="14.25" customWidth="1"/>
    <col min="4875" max="4875" width="12.625" customWidth="1"/>
    <col min="4876" max="4876" width="14.375" customWidth="1"/>
    <col min="4877" max="4877" width="13" customWidth="1"/>
    <col min="4878" max="4878" width="12.625" customWidth="1"/>
    <col min="4879" max="4879" width="15.625" customWidth="1"/>
    <col min="4880" max="4880" width="15.75" customWidth="1"/>
    <col min="4881" max="4882" width="0" hidden="1" customWidth="1"/>
    <col min="5109" max="5109" width="6" customWidth="1"/>
    <col min="5110" max="5110" width="10" customWidth="1"/>
    <col min="5111" max="5111" width="17.375" customWidth="1"/>
    <col min="5112" max="5112" width="6.375" customWidth="1"/>
    <col min="5113" max="5113" width="6.5" customWidth="1"/>
    <col min="5114" max="5114" width="6.25" customWidth="1"/>
    <col min="5115" max="5129" width="0" hidden="1" customWidth="1"/>
    <col min="5130" max="5130" width="14.25" customWidth="1"/>
    <col min="5131" max="5131" width="12.625" customWidth="1"/>
    <col min="5132" max="5132" width="14.375" customWidth="1"/>
    <col min="5133" max="5133" width="13" customWidth="1"/>
    <col min="5134" max="5134" width="12.625" customWidth="1"/>
    <col min="5135" max="5135" width="15.625" customWidth="1"/>
    <col min="5136" max="5136" width="15.75" customWidth="1"/>
    <col min="5137" max="5138" width="0" hidden="1" customWidth="1"/>
    <col min="5365" max="5365" width="6" customWidth="1"/>
    <col min="5366" max="5366" width="10" customWidth="1"/>
    <col min="5367" max="5367" width="17.375" customWidth="1"/>
    <col min="5368" max="5368" width="6.375" customWidth="1"/>
    <col min="5369" max="5369" width="6.5" customWidth="1"/>
    <col min="5370" max="5370" width="6.25" customWidth="1"/>
    <col min="5371" max="5385" width="0" hidden="1" customWidth="1"/>
    <col min="5386" max="5386" width="14.25" customWidth="1"/>
    <col min="5387" max="5387" width="12.625" customWidth="1"/>
    <col min="5388" max="5388" width="14.375" customWidth="1"/>
    <col min="5389" max="5389" width="13" customWidth="1"/>
    <col min="5390" max="5390" width="12.625" customWidth="1"/>
    <col min="5391" max="5391" width="15.625" customWidth="1"/>
    <col min="5392" max="5392" width="15.75" customWidth="1"/>
    <col min="5393" max="5394" width="0" hidden="1" customWidth="1"/>
    <col min="5621" max="5621" width="6" customWidth="1"/>
    <col min="5622" max="5622" width="10" customWidth="1"/>
    <col min="5623" max="5623" width="17.375" customWidth="1"/>
    <col min="5624" max="5624" width="6.375" customWidth="1"/>
    <col min="5625" max="5625" width="6.5" customWidth="1"/>
    <col min="5626" max="5626" width="6.25" customWidth="1"/>
    <col min="5627" max="5641" width="0" hidden="1" customWidth="1"/>
    <col min="5642" max="5642" width="14.25" customWidth="1"/>
    <col min="5643" max="5643" width="12.625" customWidth="1"/>
    <col min="5644" max="5644" width="14.375" customWidth="1"/>
    <col min="5645" max="5645" width="13" customWidth="1"/>
    <col min="5646" max="5646" width="12.625" customWidth="1"/>
    <col min="5647" max="5647" width="15.625" customWidth="1"/>
    <col min="5648" max="5648" width="15.75" customWidth="1"/>
    <col min="5649" max="5650" width="0" hidden="1" customWidth="1"/>
    <col min="5877" max="5877" width="6" customWidth="1"/>
    <col min="5878" max="5878" width="10" customWidth="1"/>
    <col min="5879" max="5879" width="17.375" customWidth="1"/>
    <col min="5880" max="5880" width="6.375" customWidth="1"/>
    <col min="5881" max="5881" width="6.5" customWidth="1"/>
    <col min="5882" max="5882" width="6.25" customWidth="1"/>
    <col min="5883" max="5897" width="0" hidden="1" customWidth="1"/>
    <col min="5898" max="5898" width="14.25" customWidth="1"/>
    <col min="5899" max="5899" width="12.625" customWidth="1"/>
    <col min="5900" max="5900" width="14.375" customWidth="1"/>
    <col min="5901" max="5901" width="13" customWidth="1"/>
    <col min="5902" max="5902" width="12.625" customWidth="1"/>
    <col min="5903" max="5903" width="15.625" customWidth="1"/>
    <col min="5904" max="5904" width="15.75" customWidth="1"/>
    <col min="5905" max="5906" width="0" hidden="1" customWidth="1"/>
    <col min="6133" max="6133" width="6" customWidth="1"/>
    <col min="6134" max="6134" width="10" customWidth="1"/>
    <col min="6135" max="6135" width="17.375" customWidth="1"/>
    <col min="6136" max="6136" width="6.375" customWidth="1"/>
    <col min="6137" max="6137" width="6.5" customWidth="1"/>
    <col min="6138" max="6138" width="6.25" customWidth="1"/>
    <col min="6139" max="6153" width="0" hidden="1" customWidth="1"/>
    <col min="6154" max="6154" width="14.25" customWidth="1"/>
    <col min="6155" max="6155" width="12.625" customWidth="1"/>
    <col min="6156" max="6156" width="14.375" customWidth="1"/>
    <col min="6157" max="6157" width="13" customWidth="1"/>
    <col min="6158" max="6158" width="12.625" customWidth="1"/>
    <col min="6159" max="6159" width="15.625" customWidth="1"/>
    <col min="6160" max="6160" width="15.75" customWidth="1"/>
    <col min="6161" max="6162" width="0" hidden="1" customWidth="1"/>
    <col min="6389" max="6389" width="6" customWidth="1"/>
    <col min="6390" max="6390" width="10" customWidth="1"/>
    <col min="6391" max="6391" width="17.375" customWidth="1"/>
    <col min="6392" max="6392" width="6.375" customWidth="1"/>
    <col min="6393" max="6393" width="6.5" customWidth="1"/>
    <col min="6394" max="6394" width="6.25" customWidth="1"/>
    <col min="6395" max="6409" width="0" hidden="1" customWidth="1"/>
    <col min="6410" max="6410" width="14.25" customWidth="1"/>
    <col min="6411" max="6411" width="12.625" customWidth="1"/>
    <col min="6412" max="6412" width="14.375" customWidth="1"/>
    <col min="6413" max="6413" width="13" customWidth="1"/>
    <col min="6414" max="6414" width="12.625" customWidth="1"/>
    <col min="6415" max="6415" width="15.625" customWidth="1"/>
    <col min="6416" max="6416" width="15.75" customWidth="1"/>
    <col min="6417" max="6418" width="0" hidden="1" customWidth="1"/>
    <col min="6645" max="6645" width="6" customWidth="1"/>
    <col min="6646" max="6646" width="10" customWidth="1"/>
    <col min="6647" max="6647" width="17.375" customWidth="1"/>
    <col min="6648" max="6648" width="6.375" customWidth="1"/>
    <col min="6649" max="6649" width="6.5" customWidth="1"/>
    <col min="6650" max="6650" width="6.25" customWidth="1"/>
    <col min="6651" max="6665" width="0" hidden="1" customWidth="1"/>
    <col min="6666" max="6666" width="14.25" customWidth="1"/>
    <col min="6667" max="6667" width="12.625" customWidth="1"/>
    <col min="6668" max="6668" width="14.375" customWidth="1"/>
    <col min="6669" max="6669" width="13" customWidth="1"/>
    <col min="6670" max="6670" width="12.625" customWidth="1"/>
    <col min="6671" max="6671" width="15.625" customWidth="1"/>
    <col min="6672" max="6672" width="15.75" customWidth="1"/>
    <col min="6673" max="6674" width="0" hidden="1" customWidth="1"/>
    <col min="6901" max="6901" width="6" customWidth="1"/>
    <col min="6902" max="6902" width="10" customWidth="1"/>
    <col min="6903" max="6903" width="17.375" customWidth="1"/>
    <col min="6904" max="6904" width="6.375" customWidth="1"/>
    <col min="6905" max="6905" width="6.5" customWidth="1"/>
    <col min="6906" max="6906" width="6.25" customWidth="1"/>
    <col min="6907" max="6921" width="0" hidden="1" customWidth="1"/>
    <col min="6922" max="6922" width="14.25" customWidth="1"/>
    <col min="6923" max="6923" width="12.625" customWidth="1"/>
    <col min="6924" max="6924" width="14.375" customWidth="1"/>
    <col min="6925" max="6925" width="13" customWidth="1"/>
    <col min="6926" max="6926" width="12.625" customWidth="1"/>
    <col min="6927" max="6927" width="15.625" customWidth="1"/>
    <col min="6928" max="6928" width="15.75" customWidth="1"/>
    <col min="6929" max="6930" width="0" hidden="1" customWidth="1"/>
    <col min="7157" max="7157" width="6" customWidth="1"/>
    <col min="7158" max="7158" width="10" customWidth="1"/>
    <col min="7159" max="7159" width="17.375" customWidth="1"/>
    <col min="7160" max="7160" width="6.375" customWidth="1"/>
    <col min="7161" max="7161" width="6.5" customWidth="1"/>
    <col min="7162" max="7162" width="6.25" customWidth="1"/>
    <col min="7163" max="7177" width="0" hidden="1" customWidth="1"/>
    <col min="7178" max="7178" width="14.25" customWidth="1"/>
    <col min="7179" max="7179" width="12.625" customWidth="1"/>
    <col min="7180" max="7180" width="14.375" customWidth="1"/>
    <col min="7181" max="7181" width="13" customWidth="1"/>
    <col min="7182" max="7182" width="12.625" customWidth="1"/>
    <col min="7183" max="7183" width="15.625" customWidth="1"/>
    <col min="7184" max="7184" width="15.75" customWidth="1"/>
    <col min="7185" max="7186" width="0" hidden="1" customWidth="1"/>
    <col min="7413" max="7413" width="6" customWidth="1"/>
    <col min="7414" max="7414" width="10" customWidth="1"/>
    <col min="7415" max="7415" width="17.375" customWidth="1"/>
    <col min="7416" max="7416" width="6.375" customWidth="1"/>
    <col min="7417" max="7417" width="6.5" customWidth="1"/>
    <col min="7418" max="7418" width="6.25" customWidth="1"/>
    <col min="7419" max="7433" width="0" hidden="1" customWidth="1"/>
    <col min="7434" max="7434" width="14.25" customWidth="1"/>
    <col min="7435" max="7435" width="12.625" customWidth="1"/>
    <col min="7436" max="7436" width="14.375" customWidth="1"/>
    <col min="7437" max="7437" width="13" customWidth="1"/>
    <col min="7438" max="7438" width="12.625" customWidth="1"/>
    <col min="7439" max="7439" width="15.625" customWidth="1"/>
    <col min="7440" max="7440" width="15.75" customWidth="1"/>
    <col min="7441" max="7442" width="0" hidden="1" customWidth="1"/>
    <col min="7669" max="7669" width="6" customWidth="1"/>
    <col min="7670" max="7670" width="10" customWidth="1"/>
    <col min="7671" max="7671" width="17.375" customWidth="1"/>
    <col min="7672" max="7672" width="6.375" customWidth="1"/>
    <col min="7673" max="7673" width="6.5" customWidth="1"/>
    <col min="7674" max="7674" width="6.25" customWidth="1"/>
    <col min="7675" max="7689" width="0" hidden="1" customWidth="1"/>
    <col min="7690" max="7690" width="14.25" customWidth="1"/>
    <col min="7691" max="7691" width="12.625" customWidth="1"/>
    <col min="7692" max="7692" width="14.375" customWidth="1"/>
    <col min="7693" max="7693" width="13" customWidth="1"/>
    <col min="7694" max="7694" width="12.625" customWidth="1"/>
    <col min="7695" max="7695" width="15.625" customWidth="1"/>
    <col min="7696" max="7696" width="15.75" customWidth="1"/>
    <col min="7697" max="7698" width="0" hidden="1" customWidth="1"/>
    <col min="7925" max="7925" width="6" customWidth="1"/>
    <col min="7926" max="7926" width="10" customWidth="1"/>
    <col min="7927" max="7927" width="17.375" customWidth="1"/>
    <col min="7928" max="7928" width="6.375" customWidth="1"/>
    <col min="7929" max="7929" width="6.5" customWidth="1"/>
    <col min="7930" max="7930" width="6.25" customWidth="1"/>
    <col min="7931" max="7945" width="0" hidden="1" customWidth="1"/>
    <col min="7946" max="7946" width="14.25" customWidth="1"/>
    <col min="7947" max="7947" width="12.625" customWidth="1"/>
    <col min="7948" max="7948" width="14.375" customWidth="1"/>
    <col min="7949" max="7949" width="13" customWidth="1"/>
    <col min="7950" max="7950" width="12.625" customWidth="1"/>
    <col min="7951" max="7951" width="15.625" customWidth="1"/>
    <col min="7952" max="7952" width="15.75" customWidth="1"/>
    <col min="7953" max="7954" width="0" hidden="1" customWidth="1"/>
    <col min="8181" max="8181" width="6" customWidth="1"/>
    <col min="8182" max="8182" width="10" customWidth="1"/>
    <col min="8183" max="8183" width="17.375" customWidth="1"/>
    <col min="8184" max="8184" width="6.375" customWidth="1"/>
    <col min="8185" max="8185" width="6.5" customWidth="1"/>
    <col min="8186" max="8186" width="6.25" customWidth="1"/>
    <col min="8187" max="8201" width="0" hidden="1" customWidth="1"/>
    <col min="8202" max="8202" width="14.25" customWidth="1"/>
    <col min="8203" max="8203" width="12.625" customWidth="1"/>
    <col min="8204" max="8204" width="14.375" customWidth="1"/>
    <col min="8205" max="8205" width="13" customWidth="1"/>
    <col min="8206" max="8206" width="12.625" customWidth="1"/>
    <col min="8207" max="8207" width="15.625" customWidth="1"/>
    <col min="8208" max="8208" width="15.75" customWidth="1"/>
    <col min="8209" max="8210" width="0" hidden="1" customWidth="1"/>
    <col min="8437" max="8437" width="6" customWidth="1"/>
    <col min="8438" max="8438" width="10" customWidth="1"/>
    <col min="8439" max="8439" width="17.375" customWidth="1"/>
    <col min="8440" max="8440" width="6.375" customWidth="1"/>
    <col min="8441" max="8441" width="6.5" customWidth="1"/>
    <col min="8442" max="8442" width="6.25" customWidth="1"/>
    <col min="8443" max="8457" width="0" hidden="1" customWidth="1"/>
    <col min="8458" max="8458" width="14.25" customWidth="1"/>
    <col min="8459" max="8459" width="12.625" customWidth="1"/>
    <col min="8460" max="8460" width="14.375" customWidth="1"/>
    <col min="8461" max="8461" width="13" customWidth="1"/>
    <col min="8462" max="8462" width="12.625" customWidth="1"/>
    <col min="8463" max="8463" width="15.625" customWidth="1"/>
    <col min="8464" max="8464" width="15.75" customWidth="1"/>
    <col min="8465" max="8466" width="0" hidden="1" customWidth="1"/>
    <col min="8693" max="8693" width="6" customWidth="1"/>
    <col min="8694" max="8694" width="10" customWidth="1"/>
    <col min="8695" max="8695" width="17.375" customWidth="1"/>
    <col min="8696" max="8696" width="6.375" customWidth="1"/>
    <col min="8697" max="8697" width="6.5" customWidth="1"/>
    <col min="8698" max="8698" width="6.25" customWidth="1"/>
    <col min="8699" max="8713" width="0" hidden="1" customWidth="1"/>
    <col min="8714" max="8714" width="14.25" customWidth="1"/>
    <col min="8715" max="8715" width="12.625" customWidth="1"/>
    <col min="8716" max="8716" width="14.375" customWidth="1"/>
    <col min="8717" max="8717" width="13" customWidth="1"/>
    <col min="8718" max="8718" width="12.625" customWidth="1"/>
    <col min="8719" max="8719" width="15.625" customWidth="1"/>
    <col min="8720" max="8720" width="15.75" customWidth="1"/>
    <col min="8721" max="8722" width="0" hidden="1" customWidth="1"/>
    <col min="8949" max="8949" width="6" customWidth="1"/>
    <col min="8950" max="8950" width="10" customWidth="1"/>
    <col min="8951" max="8951" width="17.375" customWidth="1"/>
    <col min="8952" max="8952" width="6.375" customWidth="1"/>
    <col min="8953" max="8953" width="6.5" customWidth="1"/>
    <col min="8954" max="8954" width="6.25" customWidth="1"/>
    <col min="8955" max="8969" width="0" hidden="1" customWidth="1"/>
    <col min="8970" max="8970" width="14.25" customWidth="1"/>
    <col min="8971" max="8971" width="12.625" customWidth="1"/>
    <col min="8972" max="8972" width="14.375" customWidth="1"/>
    <col min="8973" max="8973" width="13" customWidth="1"/>
    <col min="8974" max="8974" width="12.625" customWidth="1"/>
    <col min="8975" max="8975" width="15.625" customWidth="1"/>
    <col min="8976" max="8976" width="15.75" customWidth="1"/>
    <col min="8977" max="8978" width="0" hidden="1" customWidth="1"/>
    <col min="9205" max="9205" width="6" customWidth="1"/>
    <col min="9206" max="9206" width="10" customWidth="1"/>
    <col min="9207" max="9207" width="17.375" customWidth="1"/>
    <col min="9208" max="9208" width="6.375" customWidth="1"/>
    <col min="9209" max="9209" width="6.5" customWidth="1"/>
    <col min="9210" max="9210" width="6.25" customWidth="1"/>
    <col min="9211" max="9225" width="0" hidden="1" customWidth="1"/>
    <col min="9226" max="9226" width="14.25" customWidth="1"/>
    <col min="9227" max="9227" width="12.625" customWidth="1"/>
    <col min="9228" max="9228" width="14.375" customWidth="1"/>
    <col min="9229" max="9229" width="13" customWidth="1"/>
    <col min="9230" max="9230" width="12.625" customWidth="1"/>
    <col min="9231" max="9231" width="15.625" customWidth="1"/>
    <col min="9232" max="9232" width="15.75" customWidth="1"/>
    <col min="9233" max="9234" width="0" hidden="1" customWidth="1"/>
    <col min="9461" max="9461" width="6" customWidth="1"/>
    <col min="9462" max="9462" width="10" customWidth="1"/>
    <col min="9463" max="9463" width="17.375" customWidth="1"/>
    <col min="9464" max="9464" width="6.375" customWidth="1"/>
    <col min="9465" max="9465" width="6.5" customWidth="1"/>
    <col min="9466" max="9466" width="6.25" customWidth="1"/>
    <col min="9467" max="9481" width="0" hidden="1" customWidth="1"/>
    <col min="9482" max="9482" width="14.25" customWidth="1"/>
    <col min="9483" max="9483" width="12.625" customWidth="1"/>
    <col min="9484" max="9484" width="14.375" customWidth="1"/>
    <col min="9485" max="9485" width="13" customWidth="1"/>
    <col min="9486" max="9486" width="12.625" customWidth="1"/>
    <col min="9487" max="9487" width="15.625" customWidth="1"/>
    <col min="9488" max="9488" width="15.75" customWidth="1"/>
    <col min="9489" max="9490" width="0" hidden="1" customWidth="1"/>
    <col min="9717" max="9717" width="6" customWidth="1"/>
    <col min="9718" max="9718" width="10" customWidth="1"/>
    <col min="9719" max="9719" width="17.375" customWidth="1"/>
    <col min="9720" max="9720" width="6.375" customWidth="1"/>
    <col min="9721" max="9721" width="6.5" customWidth="1"/>
    <col min="9722" max="9722" width="6.25" customWidth="1"/>
    <col min="9723" max="9737" width="0" hidden="1" customWidth="1"/>
    <col min="9738" max="9738" width="14.25" customWidth="1"/>
    <col min="9739" max="9739" width="12.625" customWidth="1"/>
    <col min="9740" max="9740" width="14.375" customWidth="1"/>
    <col min="9741" max="9741" width="13" customWidth="1"/>
    <col min="9742" max="9742" width="12.625" customWidth="1"/>
    <col min="9743" max="9743" width="15.625" customWidth="1"/>
    <col min="9744" max="9744" width="15.75" customWidth="1"/>
    <col min="9745" max="9746" width="0" hidden="1" customWidth="1"/>
    <col min="9973" max="9973" width="6" customWidth="1"/>
    <col min="9974" max="9974" width="10" customWidth="1"/>
    <col min="9975" max="9975" width="17.375" customWidth="1"/>
    <col min="9976" max="9976" width="6.375" customWidth="1"/>
    <col min="9977" max="9977" width="6.5" customWidth="1"/>
    <col min="9978" max="9978" width="6.25" customWidth="1"/>
    <col min="9979" max="9993" width="0" hidden="1" customWidth="1"/>
    <col min="9994" max="9994" width="14.25" customWidth="1"/>
    <col min="9995" max="9995" width="12.625" customWidth="1"/>
    <col min="9996" max="9996" width="14.375" customWidth="1"/>
    <col min="9997" max="9997" width="13" customWidth="1"/>
    <col min="9998" max="9998" width="12.625" customWidth="1"/>
    <col min="9999" max="9999" width="15.625" customWidth="1"/>
    <col min="10000" max="10000" width="15.75" customWidth="1"/>
    <col min="10001" max="10002" width="0" hidden="1" customWidth="1"/>
    <col min="10229" max="10229" width="6" customWidth="1"/>
    <col min="10230" max="10230" width="10" customWidth="1"/>
    <col min="10231" max="10231" width="17.375" customWidth="1"/>
    <col min="10232" max="10232" width="6.375" customWidth="1"/>
    <col min="10233" max="10233" width="6.5" customWidth="1"/>
    <col min="10234" max="10234" width="6.25" customWidth="1"/>
    <col min="10235" max="10249" width="0" hidden="1" customWidth="1"/>
    <col min="10250" max="10250" width="14.25" customWidth="1"/>
    <col min="10251" max="10251" width="12.625" customWidth="1"/>
    <col min="10252" max="10252" width="14.375" customWidth="1"/>
    <col min="10253" max="10253" width="13" customWidth="1"/>
    <col min="10254" max="10254" width="12.625" customWidth="1"/>
    <col min="10255" max="10255" width="15.625" customWidth="1"/>
    <col min="10256" max="10256" width="15.75" customWidth="1"/>
    <col min="10257" max="10258" width="0" hidden="1" customWidth="1"/>
    <col min="10485" max="10485" width="6" customWidth="1"/>
    <col min="10486" max="10486" width="10" customWidth="1"/>
    <col min="10487" max="10487" width="17.375" customWidth="1"/>
    <col min="10488" max="10488" width="6.375" customWidth="1"/>
    <col min="10489" max="10489" width="6.5" customWidth="1"/>
    <col min="10490" max="10490" width="6.25" customWidth="1"/>
    <col min="10491" max="10505" width="0" hidden="1" customWidth="1"/>
    <col min="10506" max="10506" width="14.25" customWidth="1"/>
    <col min="10507" max="10507" width="12.625" customWidth="1"/>
    <col min="10508" max="10508" width="14.375" customWidth="1"/>
    <col min="10509" max="10509" width="13" customWidth="1"/>
    <col min="10510" max="10510" width="12.625" customWidth="1"/>
    <col min="10511" max="10511" width="15.625" customWidth="1"/>
    <col min="10512" max="10512" width="15.75" customWidth="1"/>
    <col min="10513" max="10514" width="0" hidden="1" customWidth="1"/>
    <col min="10741" max="10741" width="6" customWidth="1"/>
    <col min="10742" max="10742" width="10" customWidth="1"/>
    <col min="10743" max="10743" width="17.375" customWidth="1"/>
    <col min="10744" max="10744" width="6.375" customWidth="1"/>
    <col min="10745" max="10745" width="6.5" customWidth="1"/>
    <col min="10746" max="10746" width="6.25" customWidth="1"/>
    <col min="10747" max="10761" width="0" hidden="1" customWidth="1"/>
    <col min="10762" max="10762" width="14.25" customWidth="1"/>
    <col min="10763" max="10763" width="12.625" customWidth="1"/>
    <col min="10764" max="10764" width="14.375" customWidth="1"/>
    <col min="10765" max="10765" width="13" customWidth="1"/>
    <col min="10766" max="10766" width="12.625" customWidth="1"/>
    <col min="10767" max="10767" width="15.625" customWidth="1"/>
    <col min="10768" max="10768" width="15.75" customWidth="1"/>
    <col min="10769" max="10770" width="0" hidden="1" customWidth="1"/>
    <col min="10997" max="10997" width="6" customWidth="1"/>
    <col min="10998" max="10998" width="10" customWidth="1"/>
    <col min="10999" max="10999" width="17.375" customWidth="1"/>
    <col min="11000" max="11000" width="6.375" customWidth="1"/>
    <col min="11001" max="11001" width="6.5" customWidth="1"/>
    <col min="11002" max="11002" width="6.25" customWidth="1"/>
    <col min="11003" max="11017" width="0" hidden="1" customWidth="1"/>
    <col min="11018" max="11018" width="14.25" customWidth="1"/>
    <col min="11019" max="11019" width="12.625" customWidth="1"/>
    <col min="11020" max="11020" width="14.375" customWidth="1"/>
    <col min="11021" max="11021" width="13" customWidth="1"/>
    <col min="11022" max="11022" width="12.625" customWidth="1"/>
    <col min="11023" max="11023" width="15.625" customWidth="1"/>
    <col min="11024" max="11024" width="15.75" customWidth="1"/>
    <col min="11025" max="11026" width="0" hidden="1" customWidth="1"/>
    <col min="11253" max="11253" width="6" customWidth="1"/>
    <col min="11254" max="11254" width="10" customWidth="1"/>
    <col min="11255" max="11255" width="17.375" customWidth="1"/>
    <col min="11256" max="11256" width="6.375" customWidth="1"/>
    <col min="11257" max="11257" width="6.5" customWidth="1"/>
    <col min="11258" max="11258" width="6.25" customWidth="1"/>
    <col min="11259" max="11273" width="0" hidden="1" customWidth="1"/>
    <col min="11274" max="11274" width="14.25" customWidth="1"/>
    <col min="11275" max="11275" width="12.625" customWidth="1"/>
    <col min="11276" max="11276" width="14.375" customWidth="1"/>
    <col min="11277" max="11277" width="13" customWidth="1"/>
    <col min="11278" max="11278" width="12.625" customWidth="1"/>
    <col min="11279" max="11279" width="15.625" customWidth="1"/>
    <col min="11280" max="11280" width="15.75" customWidth="1"/>
    <col min="11281" max="11282" width="0" hidden="1" customWidth="1"/>
    <col min="11509" max="11509" width="6" customWidth="1"/>
    <col min="11510" max="11510" width="10" customWidth="1"/>
    <col min="11511" max="11511" width="17.375" customWidth="1"/>
    <col min="11512" max="11512" width="6.375" customWidth="1"/>
    <col min="11513" max="11513" width="6.5" customWidth="1"/>
    <col min="11514" max="11514" width="6.25" customWidth="1"/>
    <col min="11515" max="11529" width="0" hidden="1" customWidth="1"/>
    <col min="11530" max="11530" width="14.25" customWidth="1"/>
    <col min="11531" max="11531" width="12.625" customWidth="1"/>
    <col min="11532" max="11532" width="14.375" customWidth="1"/>
    <col min="11533" max="11533" width="13" customWidth="1"/>
    <col min="11534" max="11534" width="12.625" customWidth="1"/>
    <col min="11535" max="11535" width="15.625" customWidth="1"/>
    <col min="11536" max="11536" width="15.75" customWidth="1"/>
    <col min="11537" max="11538" width="0" hidden="1" customWidth="1"/>
    <col min="11765" max="11765" width="6" customWidth="1"/>
    <col min="11766" max="11766" width="10" customWidth="1"/>
    <col min="11767" max="11767" width="17.375" customWidth="1"/>
    <col min="11768" max="11768" width="6.375" customWidth="1"/>
    <col min="11769" max="11769" width="6.5" customWidth="1"/>
    <col min="11770" max="11770" width="6.25" customWidth="1"/>
    <col min="11771" max="11785" width="0" hidden="1" customWidth="1"/>
    <col min="11786" max="11786" width="14.25" customWidth="1"/>
    <col min="11787" max="11787" width="12.625" customWidth="1"/>
    <col min="11788" max="11788" width="14.375" customWidth="1"/>
    <col min="11789" max="11789" width="13" customWidth="1"/>
    <col min="11790" max="11790" width="12.625" customWidth="1"/>
    <col min="11791" max="11791" width="15.625" customWidth="1"/>
    <col min="11792" max="11792" width="15.75" customWidth="1"/>
    <col min="11793" max="11794" width="0" hidden="1" customWidth="1"/>
    <col min="12021" max="12021" width="6" customWidth="1"/>
    <col min="12022" max="12022" width="10" customWidth="1"/>
    <col min="12023" max="12023" width="17.375" customWidth="1"/>
    <col min="12024" max="12024" width="6.375" customWidth="1"/>
    <col min="12025" max="12025" width="6.5" customWidth="1"/>
    <col min="12026" max="12026" width="6.25" customWidth="1"/>
    <col min="12027" max="12041" width="0" hidden="1" customWidth="1"/>
    <col min="12042" max="12042" width="14.25" customWidth="1"/>
    <col min="12043" max="12043" width="12.625" customWidth="1"/>
    <col min="12044" max="12044" width="14.375" customWidth="1"/>
    <col min="12045" max="12045" width="13" customWidth="1"/>
    <col min="12046" max="12046" width="12.625" customWidth="1"/>
    <col min="12047" max="12047" width="15.625" customWidth="1"/>
    <col min="12048" max="12048" width="15.75" customWidth="1"/>
    <col min="12049" max="12050" width="0" hidden="1" customWidth="1"/>
    <col min="12277" max="12277" width="6" customWidth="1"/>
    <col min="12278" max="12278" width="10" customWidth="1"/>
    <col min="12279" max="12279" width="17.375" customWidth="1"/>
    <col min="12280" max="12280" width="6.375" customWidth="1"/>
    <col min="12281" max="12281" width="6.5" customWidth="1"/>
    <col min="12282" max="12282" width="6.25" customWidth="1"/>
    <col min="12283" max="12297" width="0" hidden="1" customWidth="1"/>
    <col min="12298" max="12298" width="14.25" customWidth="1"/>
    <col min="12299" max="12299" width="12.625" customWidth="1"/>
    <col min="12300" max="12300" width="14.375" customWidth="1"/>
    <col min="12301" max="12301" width="13" customWidth="1"/>
    <col min="12302" max="12302" width="12.625" customWidth="1"/>
    <col min="12303" max="12303" width="15.625" customWidth="1"/>
    <col min="12304" max="12304" width="15.75" customWidth="1"/>
    <col min="12305" max="12306" width="0" hidden="1" customWidth="1"/>
    <col min="12533" max="12533" width="6" customWidth="1"/>
    <col min="12534" max="12534" width="10" customWidth="1"/>
    <col min="12535" max="12535" width="17.375" customWidth="1"/>
    <col min="12536" max="12536" width="6.375" customWidth="1"/>
    <col min="12537" max="12537" width="6.5" customWidth="1"/>
    <col min="12538" max="12538" width="6.25" customWidth="1"/>
    <col min="12539" max="12553" width="0" hidden="1" customWidth="1"/>
    <col min="12554" max="12554" width="14.25" customWidth="1"/>
    <col min="12555" max="12555" width="12.625" customWidth="1"/>
    <col min="12556" max="12556" width="14.375" customWidth="1"/>
    <col min="12557" max="12557" width="13" customWidth="1"/>
    <col min="12558" max="12558" width="12.625" customWidth="1"/>
    <col min="12559" max="12559" width="15.625" customWidth="1"/>
    <col min="12560" max="12560" width="15.75" customWidth="1"/>
    <col min="12561" max="12562" width="0" hidden="1" customWidth="1"/>
    <col min="12789" max="12789" width="6" customWidth="1"/>
    <col min="12790" max="12790" width="10" customWidth="1"/>
    <col min="12791" max="12791" width="17.375" customWidth="1"/>
    <col min="12792" max="12792" width="6.375" customWidth="1"/>
    <col min="12793" max="12793" width="6.5" customWidth="1"/>
    <col min="12794" max="12794" width="6.25" customWidth="1"/>
    <col min="12795" max="12809" width="0" hidden="1" customWidth="1"/>
    <col min="12810" max="12810" width="14.25" customWidth="1"/>
    <col min="12811" max="12811" width="12.625" customWidth="1"/>
    <col min="12812" max="12812" width="14.375" customWidth="1"/>
    <col min="12813" max="12813" width="13" customWidth="1"/>
    <col min="12814" max="12814" width="12.625" customWidth="1"/>
    <col min="12815" max="12815" width="15.625" customWidth="1"/>
    <col min="12816" max="12816" width="15.75" customWidth="1"/>
    <col min="12817" max="12818" width="0" hidden="1" customWidth="1"/>
    <col min="13045" max="13045" width="6" customWidth="1"/>
    <col min="13046" max="13046" width="10" customWidth="1"/>
    <col min="13047" max="13047" width="17.375" customWidth="1"/>
    <col min="13048" max="13048" width="6.375" customWidth="1"/>
    <col min="13049" max="13049" width="6.5" customWidth="1"/>
    <col min="13050" max="13050" width="6.25" customWidth="1"/>
    <col min="13051" max="13065" width="0" hidden="1" customWidth="1"/>
    <col min="13066" max="13066" width="14.25" customWidth="1"/>
    <col min="13067" max="13067" width="12.625" customWidth="1"/>
    <col min="13068" max="13068" width="14.375" customWidth="1"/>
    <col min="13069" max="13069" width="13" customWidth="1"/>
    <col min="13070" max="13070" width="12.625" customWidth="1"/>
    <col min="13071" max="13071" width="15.625" customWidth="1"/>
    <col min="13072" max="13072" width="15.75" customWidth="1"/>
    <col min="13073" max="13074" width="0" hidden="1" customWidth="1"/>
    <col min="13301" max="13301" width="6" customWidth="1"/>
    <col min="13302" max="13302" width="10" customWidth="1"/>
    <col min="13303" max="13303" width="17.375" customWidth="1"/>
    <col min="13304" max="13304" width="6.375" customWidth="1"/>
    <col min="13305" max="13305" width="6.5" customWidth="1"/>
    <col min="13306" max="13306" width="6.25" customWidth="1"/>
    <col min="13307" max="13321" width="0" hidden="1" customWidth="1"/>
    <col min="13322" max="13322" width="14.25" customWidth="1"/>
    <col min="13323" max="13323" width="12.625" customWidth="1"/>
    <col min="13324" max="13324" width="14.375" customWidth="1"/>
    <col min="13325" max="13325" width="13" customWidth="1"/>
    <col min="13326" max="13326" width="12.625" customWidth="1"/>
    <col min="13327" max="13327" width="15.625" customWidth="1"/>
    <col min="13328" max="13328" width="15.75" customWidth="1"/>
    <col min="13329" max="13330" width="0" hidden="1" customWidth="1"/>
    <col min="13557" max="13557" width="6" customWidth="1"/>
    <col min="13558" max="13558" width="10" customWidth="1"/>
    <col min="13559" max="13559" width="17.375" customWidth="1"/>
    <col min="13560" max="13560" width="6.375" customWidth="1"/>
    <col min="13561" max="13561" width="6.5" customWidth="1"/>
    <col min="13562" max="13562" width="6.25" customWidth="1"/>
    <col min="13563" max="13577" width="0" hidden="1" customWidth="1"/>
    <col min="13578" max="13578" width="14.25" customWidth="1"/>
    <col min="13579" max="13579" width="12.625" customWidth="1"/>
    <col min="13580" max="13580" width="14.375" customWidth="1"/>
    <col min="13581" max="13581" width="13" customWidth="1"/>
    <col min="13582" max="13582" width="12.625" customWidth="1"/>
    <col min="13583" max="13583" width="15.625" customWidth="1"/>
    <col min="13584" max="13584" width="15.75" customWidth="1"/>
    <col min="13585" max="13586" width="0" hidden="1" customWidth="1"/>
    <col min="13813" max="13813" width="6" customWidth="1"/>
    <col min="13814" max="13814" width="10" customWidth="1"/>
    <col min="13815" max="13815" width="17.375" customWidth="1"/>
    <col min="13816" max="13816" width="6.375" customWidth="1"/>
    <col min="13817" max="13817" width="6.5" customWidth="1"/>
    <col min="13818" max="13818" width="6.25" customWidth="1"/>
    <col min="13819" max="13833" width="0" hidden="1" customWidth="1"/>
    <col min="13834" max="13834" width="14.25" customWidth="1"/>
    <col min="13835" max="13835" width="12.625" customWidth="1"/>
    <col min="13836" max="13836" width="14.375" customWidth="1"/>
    <col min="13837" max="13837" width="13" customWidth="1"/>
    <col min="13838" max="13838" width="12.625" customWidth="1"/>
    <col min="13839" max="13839" width="15.625" customWidth="1"/>
    <col min="13840" max="13840" width="15.75" customWidth="1"/>
    <col min="13841" max="13842" width="0" hidden="1" customWidth="1"/>
    <col min="14069" max="14069" width="6" customWidth="1"/>
    <col min="14070" max="14070" width="10" customWidth="1"/>
    <col min="14071" max="14071" width="17.375" customWidth="1"/>
    <col min="14072" max="14072" width="6.375" customWidth="1"/>
    <col min="14073" max="14073" width="6.5" customWidth="1"/>
    <col min="14074" max="14074" width="6.25" customWidth="1"/>
    <col min="14075" max="14089" width="0" hidden="1" customWidth="1"/>
    <col min="14090" max="14090" width="14.25" customWidth="1"/>
    <col min="14091" max="14091" width="12.625" customWidth="1"/>
    <col min="14092" max="14092" width="14.375" customWidth="1"/>
    <col min="14093" max="14093" width="13" customWidth="1"/>
    <col min="14094" max="14094" width="12.625" customWidth="1"/>
    <col min="14095" max="14095" width="15.625" customWidth="1"/>
    <col min="14096" max="14096" width="15.75" customWidth="1"/>
    <col min="14097" max="14098" width="0" hidden="1" customWidth="1"/>
    <col min="14325" max="14325" width="6" customWidth="1"/>
    <col min="14326" max="14326" width="10" customWidth="1"/>
    <col min="14327" max="14327" width="17.375" customWidth="1"/>
    <col min="14328" max="14328" width="6.375" customWidth="1"/>
    <col min="14329" max="14329" width="6.5" customWidth="1"/>
    <col min="14330" max="14330" width="6.25" customWidth="1"/>
    <col min="14331" max="14345" width="0" hidden="1" customWidth="1"/>
    <col min="14346" max="14346" width="14.25" customWidth="1"/>
    <col min="14347" max="14347" width="12.625" customWidth="1"/>
    <col min="14348" max="14348" width="14.375" customWidth="1"/>
    <col min="14349" max="14349" width="13" customWidth="1"/>
    <col min="14350" max="14350" width="12.625" customWidth="1"/>
    <col min="14351" max="14351" width="15.625" customWidth="1"/>
    <col min="14352" max="14352" width="15.75" customWidth="1"/>
    <col min="14353" max="14354" width="0" hidden="1" customWidth="1"/>
    <col min="14581" max="14581" width="6" customWidth="1"/>
    <col min="14582" max="14582" width="10" customWidth="1"/>
    <col min="14583" max="14583" width="17.375" customWidth="1"/>
    <col min="14584" max="14584" width="6.375" customWidth="1"/>
    <col min="14585" max="14585" width="6.5" customWidth="1"/>
    <col min="14586" max="14586" width="6.25" customWidth="1"/>
    <col min="14587" max="14601" width="0" hidden="1" customWidth="1"/>
    <col min="14602" max="14602" width="14.25" customWidth="1"/>
    <col min="14603" max="14603" width="12.625" customWidth="1"/>
    <col min="14604" max="14604" width="14.375" customWidth="1"/>
    <col min="14605" max="14605" width="13" customWidth="1"/>
    <col min="14606" max="14606" width="12.625" customWidth="1"/>
    <col min="14607" max="14607" width="15.625" customWidth="1"/>
    <col min="14608" max="14608" width="15.75" customWidth="1"/>
    <col min="14609" max="14610" width="0" hidden="1" customWidth="1"/>
    <col min="14837" max="14837" width="6" customWidth="1"/>
    <col min="14838" max="14838" width="10" customWidth="1"/>
    <col min="14839" max="14839" width="17.375" customWidth="1"/>
    <col min="14840" max="14840" width="6.375" customWidth="1"/>
    <col min="14841" max="14841" width="6.5" customWidth="1"/>
    <col min="14842" max="14842" width="6.25" customWidth="1"/>
    <col min="14843" max="14857" width="0" hidden="1" customWidth="1"/>
    <col min="14858" max="14858" width="14.25" customWidth="1"/>
    <col min="14859" max="14859" width="12.625" customWidth="1"/>
    <col min="14860" max="14860" width="14.375" customWidth="1"/>
    <col min="14861" max="14861" width="13" customWidth="1"/>
    <col min="14862" max="14862" width="12.625" customWidth="1"/>
    <col min="14863" max="14863" width="15.625" customWidth="1"/>
    <col min="14864" max="14864" width="15.75" customWidth="1"/>
    <col min="14865" max="14866" width="0" hidden="1" customWidth="1"/>
    <col min="15093" max="15093" width="6" customWidth="1"/>
    <col min="15094" max="15094" width="10" customWidth="1"/>
    <col min="15095" max="15095" width="17.375" customWidth="1"/>
    <col min="15096" max="15096" width="6.375" customWidth="1"/>
    <col min="15097" max="15097" width="6.5" customWidth="1"/>
    <col min="15098" max="15098" width="6.25" customWidth="1"/>
    <col min="15099" max="15113" width="0" hidden="1" customWidth="1"/>
    <col min="15114" max="15114" width="14.25" customWidth="1"/>
    <col min="15115" max="15115" width="12.625" customWidth="1"/>
    <col min="15116" max="15116" width="14.375" customWidth="1"/>
    <col min="15117" max="15117" width="13" customWidth="1"/>
    <col min="15118" max="15118" width="12.625" customWidth="1"/>
    <col min="15119" max="15119" width="15.625" customWidth="1"/>
    <col min="15120" max="15120" width="15.75" customWidth="1"/>
    <col min="15121" max="15122" width="0" hidden="1" customWidth="1"/>
    <col min="15349" max="15349" width="6" customWidth="1"/>
    <col min="15350" max="15350" width="10" customWidth="1"/>
    <col min="15351" max="15351" width="17.375" customWidth="1"/>
    <col min="15352" max="15352" width="6.375" customWidth="1"/>
    <col min="15353" max="15353" width="6.5" customWidth="1"/>
    <col min="15354" max="15354" width="6.25" customWidth="1"/>
    <col min="15355" max="15369" width="0" hidden="1" customWidth="1"/>
    <col min="15370" max="15370" width="14.25" customWidth="1"/>
    <col min="15371" max="15371" width="12.625" customWidth="1"/>
    <col min="15372" max="15372" width="14.375" customWidth="1"/>
    <col min="15373" max="15373" width="13" customWidth="1"/>
    <col min="15374" max="15374" width="12.625" customWidth="1"/>
    <col min="15375" max="15375" width="15.625" customWidth="1"/>
    <col min="15376" max="15376" width="15.75" customWidth="1"/>
    <col min="15377" max="15378" width="0" hidden="1" customWidth="1"/>
    <col min="15605" max="15605" width="6" customWidth="1"/>
    <col min="15606" max="15606" width="10" customWidth="1"/>
    <col min="15607" max="15607" width="17.375" customWidth="1"/>
    <col min="15608" max="15608" width="6.375" customWidth="1"/>
    <col min="15609" max="15609" width="6.5" customWidth="1"/>
    <col min="15610" max="15610" width="6.25" customWidth="1"/>
    <col min="15611" max="15625" width="0" hidden="1" customWidth="1"/>
    <col min="15626" max="15626" width="14.25" customWidth="1"/>
    <col min="15627" max="15627" width="12.625" customWidth="1"/>
    <col min="15628" max="15628" width="14.375" customWidth="1"/>
    <col min="15629" max="15629" width="13" customWidth="1"/>
    <col min="15630" max="15630" width="12.625" customWidth="1"/>
    <col min="15631" max="15631" width="15.625" customWidth="1"/>
    <col min="15632" max="15632" width="15.75" customWidth="1"/>
    <col min="15633" max="15634" width="0" hidden="1" customWidth="1"/>
    <col min="15861" max="15861" width="6" customWidth="1"/>
    <col min="15862" max="15862" width="10" customWidth="1"/>
    <col min="15863" max="15863" width="17.375" customWidth="1"/>
    <col min="15864" max="15864" width="6.375" customWidth="1"/>
    <col min="15865" max="15865" width="6.5" customWidth="1"/>
    <col min="15866" max="15866" width="6.25" customWidth="1"/>
    <col min="15867" max="15881" width="0" hidden="1" customWidth="1"/>
    <col min="15882" max="15882" width="14.25" customWidth="1"/>
    <col min="15883" max="15883" width="12.625" customWidth="1"/>
    <col min="15884" max="15884" width="14.375" customWidth="1"/>
    <col min="15885" max="15885" width="13" customWidth="1"/>
    <col min="15886" max="15886" width="12.625" customWidth="1"/>
    <col min="15887" max="15887" width="15.625" customWidth="1"/>
    <col min="15888" max="15888" width="15.75" customWidth="1"/>
    <col min="15889" max="15890" width="0" hidden="1" customWidth="1"/>
    <col min="16117" max="16117" width="6" customWidth="1"/>
    <col min="16118" max="16118" width="10" customWidth="1"/>
    <col min="16119" max="16119" width="17.375" customWidth="1"/>
    <col min="16120" max="16120" width="6.375" customWidth="1"/>
    <col min="16121" max="16121" width="6.5" customWidth="1"/>
    <col min="16122" max="16122" width="6.25" customWidth="1"/>
    <col min="16123" max="16137" width="0" hidden="1" customWidth="1"/>
    <col min="16138" max="16138" width="14.25" customWidth="1"/>
    <col min="16139" max="16139" width="12.625" customWidth="1"/>
    <col min="16140" max="16140" width="14.375" customWidth="1"/>
    <col min="16141" max="16141" width="13" customWidth="1"/>
    <col min="16142" max="16142" width="12.625" customWidth="1"/>
    <col min="16143" max="16143" width="15.625" customWidth="1"/>
    <col min="16144" max="16144" width="15.75" customWidth="1"/>
    <col min="16145" max="16146" width="0" hidden="1" customWidth="1"/>
  </cols>
  <sheetData>
    <row r="1" spans="1:20" ht="35.1" customHeight="1" x14ac:dyDescent="0.3">
      <c r="A1" s="247" t="s">
        <v>194</v>
      </c>
      <c r="B1" s="247"/>
      <c r="C1" s="247"/>
      <c r="D1" s="247"/>
      <c r="E1" s="248"/>
      <c r="F1" s="248"/>
      <c r="G1" s="247"/>
      <c r="H1" s="247"/>
      <c r="I1" s="248"/>
      <c r="J1" s="247"/>
      <c r="K1" s="247"/>
      <c r="L1" s="247"/>
      <c r="M1" s="247"/>
      <c r="N1" s="247"/>
      <c r="O1" s="247"/>
      <c r="P1" s="247"/>
      <c r="Q1" s="247"/>
      <c r="R1" s="247"/>
      <c r="S1" s="247"/>
    </row>
    <row r="2" spans="1:20" ht="26.25" customHeight="1" x14ac:dyDescent="0.3">
      <c r="A2" s="57" t="s">
        <v>174</v>
      </c>
      <c r="B2" s="1"/>
      <c r="C2" s="1"/>
      <c r="E2" s="3"/>
      <c r="F2" s="3"/>
      <c r="G2" s="4"/>
      <c r="I2" s="4"/>
      <c r="J2" s="4"/>
      <c r="K2" s="5"/>
      <c r="L2" s="4"/>
      <c r="M2" s="4"/>
      <c r="N2" s="4"/>
      <c r="O2" s="4"/>
      <c r="P2" s="4"/>
      <c r="Q2" s="102"/>
      <c r="R2" s="102"/>
      <c r="S2" s="5" t="s">
        <v>52</v>
      </c>
    </row>
    <row r="3" spans="1:20" ht="19.5" customHeight="1" x14ac:dyDescent="0.3">
      <c r="A3" s="240" t="s">
        <v>159</v>
      </c>
      <c r="B3" s="240" t="s">
        <v>163</v>
      </c>
      <c r="C3" s="240" t="s">
        <v>144</v>
      </c>
      <c r="D3" s="240" t="s">
        <v>169</v>
      </c>
      <c r="E3" s="243" t="s">
        <v>134</v>
      </c>
      <c r="F3" s="244"/>
      <c r="G3" s="250" t="s">
        <v>65</v>
      </c>
      <c r="H3" s="254" t="s">
        <v>58</v>
      </c>
      <c r="I3" s="255"/>
      <c r="J3" s="250" t="s">
        <v>81</v>
      </c>
      <c r="K3" s="252" t="s">
        <v>178</v>
      </c>
      <c r="L3" s="252" t="s">
        <v>44</v>
      </c>
      <c r="M3" s="260" t="s">
        <v>122</v>
      </c>
      <c r="N3" s="260"/>
      <c r="O3" s="260"/>
      <c r="P3" s="260"/>
      <c r="Q3" s="260"/>
      <c r="R3" s="260"/>
      <c r="S3" s="260"/>
    </row>
    <row r="4" spans="1:20" ht="14.25" customHeight="1" x14ac:dyDescent="0.3">
      <c r="A4" s="241"/>
      <c r="B4" s="241"/>
      <c r="C4" s="241"/>
      <c r="D4" s="241"/>
      <c r="E4" s="245"/>
      <c r="F4" s="246"/>
      <c r="G4" s="261"/>
      <c r="H4" s="262" t="s">
        <v>173</v>
      </c>
      <c r="I4" s="250" t="s">
        <v>182</v>
      </c>
      <c r="J4" s="261"/>
      <c r="K4" s="259"/>
      <c r="L4" s="259"/>
      <c r="M4" s="260"/>
      <c r="N4" s="260"/>
      <c r="O4" s="260"/>
      <c r="P4" s="260"/>
      <c r="Q4" s="260"/>
      <c r="R4" s="260"/>
      <c r="S4" s="260"/>
    </row>
    <row r="5" spans="1:20" ht="46.5" customHeight="1" x14ac:dyDescent="0.3">
      <c r="A5" s="242"/>
      <c r="B5" s="242"/>
      <c r="C5" s="242"/>
      <c r="D5" s="242"/>
      <c r="E5" s="121" t="s">
        <v>199</v>
      </c>
      <c r="F5" s="121" t="s">
        <v>200</v>
      </c>
      <c r="G5" s="251"/>
      <c r="H5" s="263"/>
      <c r="I5" s="251"/>
      <c r="J5" s="251"/>
      <c r="K5" s="253"/>
      <c r="L5" s="253"/>
      <c r="M5" s="8" t="s">
        <v>112</v>
      </c>
      <c r="N5" s="8" t="s">
        <v>7</v>
      </c>
      <c r="O5" s="8" t="s">
        <v>97</v>
      </c>
      <c r="P5" s="8" t="s">
        <v>94</v>
      </c>
      <c r="Q5" s="8" t="s">
        <v>111</v>
      </c>
      <c r="R5" s="8" t="s">
        <v>110</v>
      </c>
      <c r="S5" s="58" t="s">
        <v>176</v>
      </c>
    </row>
    <row r="6" spans="1:20" ht="30" customHeight="1" x14ac:dyDescent="0.3">
      <c r="A6" s="256" t="s">
        <v>171</v>
      </c>
      <c r="B6" s="257"/>
      <c r="C6" s="257"/>
      <c r="D6" s="258"/>
      <c r="E6" s="9">
        <f>SUM(E7:E20)</f>
        <v>43592500</v>
      </c>
      <c r="F6" s="9">
        <f t="shared" ref="F6:S6" si="0">SUM(F7:F20)</f>
        <v>515672300</v>
      </c>
      <c r="G6" s="9">
        <f t="shared" si="0"/>
        <v>52075620</v>
      </c>
      <c r="H6" s="9">
        <f t="shared" si="0"/>
        <v>346</v>
      </c>
      <c r="I6" s="9">
        <f t="shared" si="0"/>
        <v>83113610</v>
      </c>
      <c r="J6" s="9">
        <f t="shared" si="0"/>
        <v>7600000</v>
      </c>
      <c r="K6" s="9">
        <f t="shared" si="0"/>
        <v>658461530</v>
      </c>
      <c r="L6" s="9">
        <f t="shared" si="0"/>
        <v>658461530</v>
      </c>
      <c r="M6" s="9">
        <f t="shared" si="0"/>
        <v>23338080</v>
      </c>
      <c r="N6" s="9">
        <f t="shared" si="0"/>
        <v>3022680</v>
      </c>
      <c r="O6" s="9">
        <f t="shared" si="0"/>
        <v>28665520</v>
      </c>
      <c r="P6" s="9">
        <f t="shared" si="0"/>
        <v>5967320</v>
      </c>
      <c r="Q6" s="9">
        <f t="shared" si="0"/>
        <v>6861520</v>
      </c>
      <c r="R6" s="9">
        <f t="shared" si="0"/>
        <v>57203550</v>
      </c>
      <c r="S6" s="9">
        <f t="shared" si="0"/>
        <v>125058670</v>
      </c>
      <c r="T6" s="134"/>
    </row>
    <row r="7" spans="1:20" ht="30" customHeight="1" x14ac:dyDescent="0.3">
      <c r="A7" s="110">
        <v>1</v>
      </c>
      <c r="B7" s="10" t="s">
        <v>76</v>
      </c>
      <c r="C7" s="10" t="str">
        <f>급여산출기초1!D6</f>
        <v>김문정</v>
      </c>
      <c r="D7" s="11">
        <v>27</v>
      </c>
      <c r="E7" s="12">
        <f>급여산출기초1!F6</f>
        <v>5208000</v>
      </c>
      <c r="F7" s="12">
        <f>급여산출기초1!G6</f>
        <v>61956000</v>
      </c>
      <c r="G7" s="12">
        <f>급여산출기초1!H6</f>
        <v>6197520</v>
      </c>
      <c r="H7" s="12"/>
      <c r="I7" s="12"/>
      <c r="J7" s="12">
        <f>급여산출기초1!K6</f>
        <v>480000</v>
      </c>
      <c r="K7" s="45">
        <f>F7+G7+I7+J7</f>
        <v>68633520</v>
      </c>
      <c r="L7" s="45">
        <f t="shared" ref="L7:L15" si="1">K7</f>
        <v>68633520</v>
      </c>
      <c r="M7" s="13">
        <f>ROUNDUP(L7*0.04,-1)-200000</f>
        <v>2545350</v>
      </c>
      <c r="N7" s="13">
        <f>ROUNDUP(M7*12.82%,-1)+30660</f>
        <v>356980</v>
      </c>
      <c r="O7" s="13">
        <f>ROUNDUP(L7*0.045,-1)+334690</f>
        <v>3423200</v>
      </c>
      <c r="P7" s="13"/>
      <c r="Q7" s="13"/>
      <c r="R7" s="13">
        <f>ROUNDUP(L7/12,-1)+300000</f>
        <v>6019460</v>
      </c>
      <c r="S7" s="45">
        <f t="shared" ref="S7:S19" si="2">SUM(M7:R7)</f>
        <v>12344990</v>
      </c>
    </row>
    <row r="8" spans="1:20" ht="30" customHeight="1" x14ac:dyDescent="0.3">
      <c r="A8" s="110">
        <v>2</v>
      </c>
      <c r="B8" s="10" t="s">
        <v>55</v>
      </c>
      <c r="C8" s="10" t="str">
        <f>급여산출기초1!D7</f>
        <v>최연아</v>
      </c>
      <c r="D8" s="11">
        <v>25</v>
      </c>
      <c r="E8" s="12">
        <f>급여산출기초1!F7</f>
        <v>4269800</v>
      </c>
      <c r="F8" s="12">
        <f>급여산출기초1!G7</f>
        <v>50639900</v>
      </c>
      <c r="G8" s="12">
        <f>급여산출기초1!H7</f>
        <v>5189000</v>
      </c>
      <c r="H8" s="12">
        <v>8</v>
      </c>
      <c r="I8" s="12">
        <f>급여산출기초1!J7</f>
        <v>2907550</v>
      </c>
      <c r="J8" s="12">
        <f>급여산출기초1!K7</f>
        <v>480000</v>
      </c>
      <c r="K8" s="45">
        <f t="shared" ref="K8:K17" si="3">F8+G8+I8+J8</f>
        <v>59216450</v>
      </c>
      <c r="L8" s="45">
        <f t="shared" si="1"/>
        <v>59216450</v>
      </c>
      <c r="M8" s="13">
        <f>ROUNDUP(L8*0.04,-1)-200000-45000</f>
        <v>2123660</v>
      </c>
      <c r="N8" s="13">
        <f t="shared" ref="N8:N20" si="4">ROUNDUP(M8*12.82%,-1)</f>
        <v>272260</v>
      </c>
      <c r="O8" s="13">
        <f t="shared" ref="O8:O20" si="5">ROUNDUP(L8*0.045,-1)-100000</f>
        <v>2564750</v>
      </c>
      <c r="P8" s="13">
        <f>ROUNDUP(L8*0.01,-1)+68980</f>
        <v>661150</v>
      </c>
      <c r="Q8" s="13">
        <f>ROUNDDOWN(L8*0.009,-1)+150000+62080</f>
        <v>745020</v>
      </c>
      <c r="R8" s="13">
        <f>ROUNDUP(L8/12,-1)+400000</f>
        <v>5334710</v>
      </c>
      <c r="S8" s="45">
        <f t="shared" si="2"/>
        <v>11701550</v>
      </c>
    </row>
    <row r="9" spans="1:20" ht="30" customHeight="1" x14ac:dyDescent="0.3">
      <c r="A9" s="110">
        <v>3</v>
      </c>
      <c r="B9" s="10" t="s">
        <v>181</v>
      </c>
      <c r="C9" s="10" t="str">
        <f>급여산출기초1!D8</f>
        <v>조유미</v>
      </c>
      <c r="D9" s="11">
        <v>23</v>
      </c>
      <c r="E9" s="12">
        <f>급여산출기초1!F8</f>
        <v>3514800</v>
      </c>
      <c r="F9" s="12">
        <f>급여산출기초1!G8</f>
        <v>41677600</v>
      </c>
      <c r="G9" s="12">
        <f>급여산출기초1!H8</f>
        <v>4189800</v>
      </c>
      <c r="H9" s="12">
        <v>8</v>
      </c>
      <c r="I9" s="12">
        <f>급여산출기초1!J8</f>
        <v>2392970</v>
      </c>
      <c r="J9" s="12">
        <f>급여산출기초1!K8</f>
        <v>480000</v>
      </c>
      <c r="K9" s="45">
        <f t="shared" si="3"/>
        <v>48740370</v>
      </c>
      <c r="L9" s="45">
        <f t="shared" si="1"/>
        <v>48740370</v>
      </c>
      <c r="M9" s="13">
        <f>ROUNDUP(L9*0.04,-1)-200000</f>
        <v>1749620</v>
      </c>
      <c r="N9" s="13">
        <f t="shared" si="4"/>
        <v>224310</v>
      </c>
      <c r="O9" s="13">
        <f t="shared" si="5"/>
        <v>2093320</v>
      </c>
      <c r="P9" s="13">
        <f t="shared" ref="P9:P20" si="6">ROUNDUP(L9*0.01,-1)</f>
        <v>487410</v>
      </c>
      <c r="Q9" s="13">
        <f t="shared" ref="Q9:Q20" si="7">ROUNDDOWN(L9*0.009,-1)+100000</f>
        <v>538660</v>
      </c>
      <c r="R9" s="13">
        <f>ROUNDUP(L9/12,-1)+200000+11880</f>
        <v>4273580</v>
      </c>
      <c r="S9" s="45">
        <f t="shared" si="2"/>
        <v>9366900</v>
      </c>
    </row>
    <row r="10" spans="1:20" ht="30" customHeight="1" x14ac:dyDescent="0.3">
      <c r="A10" s="110">
        <v>4</v>
      </c>
      <c r="B10" s="10" t="s">
        <v>87</v>
      </c>
      <c r="C10" s="10" t="str">
        <f>급여산출기초1!D9</f>
        <v>강명수</v>
      </c>
      <c r="D10" s="11">
        <v>22</v>
      </c>
      <c r="E10" s="12">
        <f>급여산출기초1!F9</f>
        <v>3468200</v>
      </c>
      <c r="F10" s="12">
        <f>급여산출기초1!G9</f>
        <v>41118400</v>
      </c>
      <c r="G10" s="12">
        <f>급여산출기초1!H9</f>
        <v>4231300</v>
      </c>
      <c r="H10" s="12">
        <v>30</v>
      </c>
      <c r="I10" s="12">
        <f>급여산출기초1!J9</f>
        <v>8853240</v>
      </c>
      <c r="J10" s="12">
        <f>급여산출기초1!K9</f>
        <v>1680000</v>
      </c>
      <c r="K10" s="45">
        <f t="shared" si="3"/>
        <v>55882940</v>
      </c>
      <c r="L10" s="45">
        <f t="shared" si="1"/>
        <v>55882940</v>
      </c>
      <c r="M10" s="13">
        <f>ROUNDUP(L10*0.04,-1)-200000</f>
        <v>2035320</v>
      </c>
      <c r="N10" s="13">
        <f t="shared" si="4"/>
        <v>260930</v>
      </c>
      <c r="O10" s="13">
        <f t="shared" si="5"/>
        <v>2414740</v>
      </c>
      <c r="P10" s="13">
        <f t="shared" si="6"/>
        <v>558830</v>
      </c>
      <c r="Q10" s="13">
        <f>ROUNDDOWN(L10*0.009,-1)+150000-8930</f>
        <v>644010</v>
      </c>
      <c r="R10" s="13">
        <f>ROUNDUP(L10/12,-1)+200000</f>
        <v>4856920</v>
      </c>
      <c r="S10" s="45">
        <f t="shared" si="2"/>
        <v>10770750</v>
      </c>
    </row>
    <row r="11" spans="1:20" ht="30" customHeight="1" x14ac:dyDescent="0.3">
      <c r="A11" s="110">
        <v>5</v>
      </c>
      <c r="B11" s="10" t="s">
        <v>49</v>
      </c>
      <c r="C11" s="10" t="str">
        <f>급여산출기초1!D10</f>
        <v>김희련</v>
      </c>
      <c r="D11" s="11">
        <v>15</v>
      </c>
      <c r="E11" s="12">
        <f>급여산출기초1!F10</f>
        <v>3054000</v>
      </c>
      <c r="F11" s="12">
        <f>급여산출기초1!G10</f>
        <v>36148000</v>
      </c>
      <c r="G11" s="12">
        <f>급여산출기초1!H10</f>
        <v>3590160</v>
      </c>
      <c r="H11" s="12">
        <v>30</v>
      </c>
      <c r="I11" s="12">
        <f>급여산출기초1!J10</f>
        <v>7783060</v>
      </c>
      <c r="J11" s="12">
        <f>급여산출기초1!K10</f>
        <v>400000</v>
      </c>
      <c r="K11" s="45">
        <f t="shared" si="3"/>
        <v>47921220</v>
      </c>
      <c r="L11" s="45">
        <f t="shared" si="1"/>
        <v>47921220</v>
      </c>
      <c r="M11" s="13">
        <f>ROUNDUP(L11*0.04,-1)-200000</f>
        <v>1716850</v>
      </c>
      <c r="N11" s="13">
        <f t="shared" si="4"/>
        <v>220110</v>
      </c>
      <c r="O11" s="13">
        <f t="shared" si="5"/>
        <v>2056460</v>
      </c>
      <c r="P11" s="13">
        <f t="shared" si="6"/>
        <v>479220</v>
      </c>
      <c r="Q11" s="13">
        <f>ROUNDDOWN(L11*0.009,-1)+150000</f>
        <v>581290</v>
      </c>
      <c r="R11" s="13">
        <f>ROUNDUP(L11/12,-1)+300000</f>
        <v>4293440</v>
      </c>
      <c r="S11" s="45">
        <f t="shared" si="2"/>
        <v>9347370</v>
      </c>
    </row>
    <row r="12" spans="1:20" ht="30" customHeight="1" x14ac:dyDescent="0.3">
      <c r="A12" s="110">
        <v>6</v>
      </c>
      <c r="B12" s="10" t="s">
        <v>71</v>
      </c>
      <c r="C12" s="10" t="str">
        <f>급여산출기초1!D11</f>
        <v>김희현</v>
      </c>
      <c r="D12" s="11">
        <v>17</v>
      </c>
      <c r="E12" s="12">
        <f>급여산출기초1!F11</f>
        <v>3477800</v>
      </c>
      <c r="F12" s="12">
        <f>급여산출기초1!G11</f>
        <v>41233600</v>
      </c>
      <c r="G12" s="12">
        <f>급여산출기초1!H11</f>
        <v>4133460</v>
      </c>
      <c r="H12" s="12">
        <v>30</v>
      </c>
      <c r="I12" s="12">
        <f>급여산출기초1!J11</f>
        <v>8878040</v>
      </c>
      <c r="J12" s="12">
        <f>급여산출기초1!K11</f>
        <v>0</v>
      </c>
      <c r="K12" s="45">
        <f t="shared" si="3"/>
        <v>54245100</v>
      </c>
      <c r="L12" s="45">
        <f t="shared" si="1"/>
        <v>54245100</v>
      </c>
      <c r="M12" s="13">
        <f>ROUNDUP(L12*0.04,-1)-200000</f>
        <v>1969810</v>
      </c>
      <c r="N12" s="13">
        <f t="shared" si="4"/>
        <v>252530</v>
      </c>
      <c r="O12" s="13">
        <f t="shared" si="5"/>
        <v>2341030</v>
      </c>
      <c r="P12" s="13">
        <f t="shared" si="6"/>
        <v>542460</v>
      </c>
      <c r="Q12" s="13">
        <f>ROUNDDOWN(L12*0.009,-1)+150000</f>
        <v>638200</v>
      </c>
      <c r="R12" s="13">
        <f>ROUNDUP(L12/12,-1)+100000+19820</f>
        <v>4640250</v>
      </c>
      <c r="S12" s="45">
        <f t="shared" si="2"/>
        <v>10384280</v>
      </c>
    </row>
    <row r="13" spans="1:20" ht="30" customHeight="1" x14ac:dyDescent="0.3">
      <c r="A13" s="110">
        <v>7</v>
      </c>
      <c r="B13" s="10" t="s">
        <v>61</v>
      </c>
      <c r="C13" s="10" t="str">
        <f>급여산출기초1!D12</f>
        <v>현명길</v>
      </c>
      <c r="D13" s="11">
        <v>14</v>
      </c>
      <c r="E13" s="12">
        <f>급여산출기초1!F12</f>
        <v>2991800</v>
      </c>
      <c r="F13" s="12">
        <f>급여산출기초1!G12</f>
        <v>35401600</v>
      </c>
      <c r="G13" s="12">
        <f>급여산출기초1!H12</f>
        <v>3576780</v>
      </c>
      <c r="H13" s="12">
        <v>30</v>
      </c>
      <c r="I13" s="12">
        <f>급여산출기초1!J12</f>
        <v>7622350</v>
      </c>
      <c r="J13" s="12">
        <f>급여산출기초1!K12</f>
        <v>840000</v>
      </c>
      <c r="K13" s="45">
        <f t="shared" si="3"/>
        <v>47440730</v>
      </c>
      <c r="L13" s="45">
        <f t="shared" si="1"/>
        <v>47440730</v>
      </c>
      <c r="M13" s="13">
        <f>ROUNDUP(L13*0.04,-1)-200000</f>
        <v>1697630</v>
      </c>
      <c r="N13" s="13">
        <f t="shared" si="4"/>
        <v>217640</v>
      </c>
      <c r="O13" s="13">
        <f t="shared" si="5"/>
        <v>2034840</v>
      </c>
      <c r="P13" s="13">
        <f t="shared" si="6"/>
        <v>474410</v>
      </c>
      <c r="Q13" s="13">
        <f t="shared" si="7"/>
        <v>526960</v>
      </c>
      <c r="R13" s="13">
        <f t="shared" ref="R13:R20" si="8">ROUNDUP(L13/12,-1)+100000</f>
        <v>4053400</v>
      </c>
      <c r="S13" s="45">
        <f t="shared" si="2"/>
        <v>9004880</v>
      </c>
    </row>
    <row r="14" spans="1:20" ht="30" customHeight="1" x14ac:dyDescent="0.3">
      <c r="A14" s="110">
        <v>8</v>
      </c>
      <c r="B14" s="10" t="s">
        <v>70</v>
      </c>
      <c r="C14" s="10" t="str">
        <f>급여산출기초1!D13</f>
        <v>손소영</v>
      </c>
      <c r="D14" s="11">
        <v>12</v>
      </c>
      <c r="E14" s="12">
        <f>급여산출기초1!F13</f>
        <v>2872800</v>
      </c>
      <c r="F14" s="12">
        <f>급여산출기초1!G13</f>
        <v>34073600</v>
      </c>
      <c r="G14" s="12">
        <f>급여산출기초1!H13</f>
        <v>3410520</v>
      </c>
      <c r="H14" s="12">
        <v>30</v>
      </c>
      <c r="I14" s="12">
        <f>급여산출기초1!J13</f>
        <v>7336420</v>
      </c>
      <c r="J14" s="12">
        <f>급여산출기초1!K13</f>
        <v>480000</v>
      </c>
      <c r="K14" s="45">
        <f t="shared" si="3"/>
        <v>45300540</v>
      </c>
      <c r="L14" s="45">
        <f t="shared" si="1"/>
        <v>45300540</v>
      </c>
      <c r="M14" s="13">
        <f>ROUNDUP(L14*0.04,-1)-200000+22510</f>
        <v>1634540</v>
      </c>
      <c r="N14" s="13">
        <f t="shared" si="4"/>
        <v>209550</v>
      </c>
      <c r="O14" s="13">
        <f t="shared" si="5"/>
        <v>1938530</v>
      </c>
      <c r="P14" s="13">
        <f t="shared" si="6"/>
        <v>453010</v>
      </c>
      <c r="Q14" s="13">
        <f t="shared" si="7"/>
        <v>507700</v>
      </c>
      <c r="R14" s="13">
        <f t="shared" si="8"/>
        <v>3875050</v>
      </c>
      <c r="S14" s="45">
        <f t="shared" si="2"/>
        <v>8618380</v>
      </c>
    </row>
    <row r="15" spans="1:20" ht="30" customHeight="1" x14ac:dyDescent="0.3">
      <c r="A15" s="110">
        <v>9</v>
      </c>
      <c r="B15" s="10" t="s">
        <v>42</v>
      </c>
      <c r="C15" s="10" t="str">
        <f>급여산출기초1!D14</f>
        <v>김도윤</v>
      </c>
      <c r="D15" s="11">
        <v>13</v>
      </c>
      <c r="E15" s="12">
        <f>급여산출기초1!F14</f>
        <v>2931700</v>
      </c>
      <c r="F15" s="12">
        <f>급여산출기초1!G14</f>
        <v>34780400</v>
      </c>
      <c r="G15" s="12">
        <f>급여산출기초1!H14</f>
        <v>3447360</v>
      </c>
      <c r="H15" s="12">
        <v>30</v>
      </c>
      <c r="I15" s="12">
        <f>급여산출기초1!J14</f>
        <v>7488600</v>
      </c>
      <c r="J15" s="12">
        <f>급여산출기초1!K14</f>
        <v>0</v>
      </c>
      <c r="K15" s="45">
        <f t="shared" si="3"/>
        <v>45716360</v>
      </c>
      <c r="L15" s="45">
        <f t="shared" si="1"/>
        <v>45716360</v>
      </c>
      <c r="M15" s="13">
        <f>ROUNDUP(L15*0.04,-1)-200000</f>
        <v>1628660</v>
      </c>
      <c r="N15" s="13">
        <f t="shared" si="4"/>
        <v>208800</v>
      </c>
      <c r="O15" s="13">
        <f t="shared" si="5"/>
        <v>1957240</v>
      </c>
      <c r="P15" s="13">
        <f t="shared" si="6"/>
        <v>457170</v>
      </c>
      <c r="Q15" s="13">
        <f t="shared" si="7"/>
        <v>511440</v>
      </c>
      <c r="R15" s="13">
        <f t="shared" si="8"/>
        <v>3909700</v>
      </c>
      <c r="S15" s="45">
        <f t="shared" si="2"/>
        <v>8673010</v>
      </c>
    </row>
    <row r="16" spans="1:20" ht="27.75" customHeight="1" x14ac:dyDescent="0.3">
      <c r="A16" s="110">
        <v>10</v>
      </c>
      <c r="B16" s="72" t="s">
        <v>89</v>
      </c>
      <c r="C16" s="10" t="str">
        <f>급여산출기초1!D15</f>
        <v>김소영</v>
      </c>
      <c r="D16" s="11">
        <v>7</v>
      </c>
      <c r="E16" s="12">
        <f>급여산출기초1!F15</f>
        <v>2470200</v>
      </c>
      <c r="F16" s="12">
        <f>급여산출기초1!G15</f>
        <v>29602400</v>
      </c>
      <c r="G16" s="12">
        <f>급여산출기초1!H15</f>
        <v>3081480</v>
      </c>
      <c r="H16" s="12">
        <v>30</v>
      </c>
      <c r="I16" s="12">
        <f>급여산출기초1!J15</f>
        <v>6373720</v>
      </c>
      <c r="J16" s="12">
        <f>급여산출기초1!K15</f>
        <v>1200000</v>
      </c>
      <c r="K16" s="45">
        <f t="shared" si="3"/>
        <v>40257600</v>
      </c>
      <c r="L16" s="45">
        <f t="shared" ref="L16:L17" si="9">K16</f>
        <v>40257600</v>
      </c>
      <c r="M16" s="13">
        <f>ROUNDUP(L16*0.04,-1)-200000</f>
        <v>1410310</v>
      </c>
      <c r="N16" s="13">
        <f t="shared" si="4"/>
        <v>180810</v>
      </c>
      <c r="O16" s="13">
        <f t="shared" si="5"/>
        <v>1711600</v>
      </c>
      <c r="P16" s="13">
        <f t="shared" si="6"/>
        <v>402580</v>
      </c>
      <c r="Q16" s="13">
        <f t="shared" si="7"/>
        <v>462310</v>
      </c>
      <c r="R16" s="13">
        <f t="shared" si="8"/>
        <v>3454800</v>
      </c>
      <c r="S16" s="45">
        <f t="shared" si="2"/>
        <v>7622410</v>
      </c>
    </row>
    <row r="17" spans="1:19" ht="27.75" customHeight="1" x14ac:dyDescent="0.3">
      <c r="A17" s="110">
        <v>11</v>
      </c>
      <c r="B17" s="72" t="s">
        <v>88</v>
      </c>
      <c r="C17" s="10" t="str">
        <f>급여산출기초1!D16</f>
        <v>김상철</v>
      </c>
      <c r="D17" s="11">
        <v>7</v>
      </c>
      <c r="E17" s="12">
        <f>급여산출기초1!F16</f>
        <v>2470200</v>
      </c>
      <c r="F17" s="12">
        <f>급여산출기초1!G16</f>
        <v>29242400</v>
      </c>
      <c r="G17" s="12">
        <f>급여산출기초1!H16</f>
        <v>2910900</v>
      </c>
      <c r="H17" s="12">
        <v>30</v>
      </c>
      <c r="I17" s="12">
        <f>급여산출기초1!J16</f>
        <v>6296210</v>
      </c>
      <c r="J17" s="12">
        <v>480000</v>
      </c>
      <c r="K17" s="45">
        <f t="shared" si="3"/>
        <v>38929510</v>
      </c>
      <c r="L17" s="45">
        <f t="shared" si="9"/>
        <v>38929510</v>
      </c>
      <c r="M17" s="13">
        <f>ROUNDUP(L17*0.04,-1)-200000</f>
        <v>1357190</v>
      </c>
      <c r="N17" s="13">
        <f t="shared" si="4"/>
        <v>174000</v>
      </c>
      <c r="O17" s="13">
        <f t="shared" si="5"/>
        <v>1651830</v>
      </c>
      <c r="P17" s="13">
        <f t="shared" si="6"/>
        <v>389300</v>
      </c>
      <c r="Q17" s="13">
        <f t="shared" si="7"/>
        <v>450360</v>
      </c>
      <c r="R17" s="13">
        <f t="shared" si="8"/>
        <v>3344130</v>
      </c>
      <c r="S17" s="45">
        <f t="shared" si="2"/>
        <v>7366810</v>
      </c>
    </row>
    <row r="18" spans="1:19" ht="28.5" customHeight="1" x14ac:dyDescent="0.3">
      <c r="A18" s="110">
        <v>12</v>
      </c>
      <c r="B18" s="72" t="s">
        <v>91</v>
      </c>
      <c r="C18" s="10" t="str">
        <f>급여산출기초1!D17</f>
        <v>정다솔</v>
      </c>
      <c r="D18" s="11">
        <v>5</v>
      </c>
      <c r="E18" s="12">
        <f>급여산출기초1!F17</f>
        <v>2321900</v>
      </c>
      <c r="F18" s="12">
        <f>급여산출기초1!G17</f>
        <v>27662800</v>
      </c>
      <c r="G18" s="12">
        <f>급여산출기초1!H17</f>
        <v>2821920</v>
      </c>
      <c r="H18" s="12">
        <v>30</v>
      </c>
      <c r="I18" s="12">
        <f>급여산출기초1!J17</f>
        <v>5956100</v>
      </c>
      <c r="J18" s="12">
        <f>급여산출기초1!K17</f>
        <v>480000</v>
      </c>
      <c r="K18" s="45">
        <f t="shared" ref="K18:K19" si="10">F18+G18+I18+J18</f>
        <v>36920820</v>
      </c>
      <c r="L18" s="45">
        <f t="shared" ref="L18:L19" si="11">K18</f>
        <v>36920820</v>
      </c>
      <c r="M18" s="13">
        <f>ROUNDUP(L18*0.04,-1)-200000</f>
        <v>1276840</v>
      </c>
      <c r="N18" s="13">
        <f t="shared" si="4"/>
        <v>163700</v>
      </c>
      <c r="O18" s="13">
        <f t="shared" si="5"/>
        <v>1561440</v>
      </c>
      <c r="P18" s="13">
        <f t="shared" si="6"/>
        <v>369210</v>
      </c>
      <c r="Q18" s="13">
        <f t="shared" si="7"/>
        <v>432280</v>
      </c>
      <c r="R18" s="13">
        <f t="shared" si="8"/>
        <v>3176740</v>
      </c>
      <c r="S18" s="45">
        <f t="shared" si="2"/>
        <v>6980210</v>
      </c>
    </row>
    <row r="19" spans="1:19" ht="25.5" customHeight="1" x14ac:dyDescent="0.3">
      <c r="A19" s="110">
        <v>13</v>
      </c>
      <c r="B19" s="72" t="s">
        <v>69</v>
      </c>
      <c r="C19" s="10" t="str">
        <f>급여산출기초1!D18</f>
        <v>정정덕</v>
      </c>
      <c r="D19" s="11">
        <v>6</v>
      </c>
      <c r="E19" s="12">
        <f>급여산출기초1!F18</f>
        <v>2381300</v>
      </c>
      <c r="F19" s="12">
        <f>급여산출기초1!G18</f>
        <v>28375600</v>
      </c>
      <c r="G19" s="12">
        <f>급여산출기초1!H18</f>
        <v>2750340</v>
      </c>
      <c r="H19" s="12">
        <v>30</v>
      </c>
      <c r="I19" s="12">
        <f>급여산출기초1!J18</f>
        <v>6109570</v>
      </c>
      <c r="J19" s="12">
        <f>급여산출기초1!K18</f>
        <v>0</v>
      </c>
      <c r="K19" s="45">
        <f t="shared" si="10"/>
        <v>37235510</v>
      </c>
      <c r="L19" s="45">
        <f t="shared" si="11"/>
        <v>37235510</v>
      </c>
      <c r="M19" s="13">
        <f>ROUNDUP(L19*0.04,-1)-200000-77970</f>
        <v>1211460</v>
      </c>
      <c r="N19" s="13">
        <f t="shared" si="4"/>
        <v>155310</v>
      </c>
      <c r="O19" s="13">
        <f t="shared" si="5"/>
        <v>1575600</v>
      </c>
      <c r="P19" s="13">
        <f t="shared" si="6"/>
        <v>372360</v>
      </c>
      <c r="Q19" s="13">
        <f t="shared" si="7"/>
        <v>435110</v>
      </c>
      <c r="R19" s="13">
        <f t="shared" si="8"/>
        <v>3202960</v>
      </c>
      <c r="S19" s="45">
        <f t="shared" si="2"/>
        <v>6952800</v>
      </c>
    </row>
    <row r="20" spans="1:19" ht="30" customHeight="1" x14ac:dyDescent="0.3">
      <c r="A20" s="110">
        <v>14</v>
      </c>
      <c r="B20" s="10" t="s">
        <v>165</v>
      </c>
      <c r="C20" s="10" t="str">
        <f>급여산출기초1!D19</f>
        <v>한민정</v>
      </c>
      <c r="D20" s="11">
        <v>4</v>
      </c>
      <c r="E20" s="12">
        <f>급여산출기초1!F19</f>
        <v>2160000</v>
      </c>
      <c r="F20" s="12">
        <f>급여산출기초1!G19</f>
        <v>23760000</v>
      </c>
      <c r="G20" s="12">
        <f>급여산출기초1!H19</f>
        <v>2545080</v>
      </c>
      <c r="H20" s="12">
        <v>30</v>
      </c>
      <c r="I20" s="12">
        <f>급여산출기초1!J19</f>
        <v>5115780</v>
      </c>
      <c r="J20" s="12">
        <f>급여산출기초1!K19</f>
        <v>600000</v>
      </c>
      <c r="K20" s="45">
        <f>F20+G20+I20+J20</f>
        <v>32020860</v>
      </c>
      <c r="L20" s="45">
        <f>K20</f>
        <v>32020860</v>
      </c>
      <c r="M20" s="13">
        <f>ROUNDUP(L20*0.04,-1)-300000</f>
        <v>980840</v>
      </c>
      <c r="N20" s="13">
        <f t="shared" si="4"/>
        <v>125750</v>
      </c>
      <c r="O20" s="13">
        <f t="shared" si="5"/>
        <v>1340940</v>
      </c>
      <c r="P20" s="13">
        <f t="shared" si="6"/>
        <v>320210</v>
      </c>
      <c r="Q20" s="13">
        <f t="shared" si="7"/>
        <v>388180</v>
      </c>
      <c r="R20" s="13">
        <f t="shared" si="8"/>
        <v>2768410</v>
      </c>
      <c r="S20" s="45">
        <f>SUM(M20:R20)</f>
        <v>5924330</v>
      </c>
    </row>
  </sheetData>
  <mergeCells count="15">
    <mergeCell ref="A1:S1"/>
    <mergeCell ref="K3:K5"/>
    <mergeCell ref="L3:L5"/>
    <mergeCell ref="M3:S4"/>
    <mergeCell ref="H3:I3"/>
    <mergeCell ref="G3:G5"/>
    <mergeCell ref="H4:H5"/>
    <mergeCell ref="I4:I5"/>
    <mergeCell ref="J3:J5"/>
    <mergeCell ref="A6:D6"/>
    <mergeCell ref="A3:A5"/>
    <mergeCell ref="B3:B5"/>
    <mergeCell ref="D3:D5"/>
    <mergeCell ref="E3:F4"/>
    <mergeCell ref="C3:C5"/>
  </mergeCells>
  <phoneticPr fontId="2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M30"/>
  <sheetViews>
    <sheetView zoomScaleNormal="100" zoomScaleSheetLayoutView="75" workbookViewId="0">
      <pane xSplit="3" ySplit="4" topLeftCell="D5" activePane="bottomRight" state="frozen"/>
      <selection pane="topRight"/>
      <selection pane="bottomLeft"/>
      <selection pane="bottomRight" activeCell="I5" sqref="I5"/>
    </sheetView>
  </sheetViews>
  <sheetFormatPr defaultColWidth="8.875" defaultRowHeight="16.5" x14ac:dyDescent="0.3"/>
  <cols>
    <col min="1" max="1" width="5.75" style="46" customWidth="1"/>
    <col min="2" max="2" width="16.25" style="47" customWidth="1"/>
    <col min="3" max="3" width="9.25" style="47" bestFit="1" customWidth="1"/>
    <col min="4" max="4" width="7.75" style="47" customWidth="1"/>
    <col min="5" max="5" width="15" style="50" customWidth="1"/>
    <col min="6" max="6" width="16.625" style="50" customWidth="1"/>
    <col min="7" max="7" width="14.125" style="50" customWidth="1"/>
    <col min="8" max="8" width="12.125" style="50" customWidth="1"/>
    <col min="9" max="9" width="14.125" style="50" bestFit="1" customWidth="1"/>
    <col min="10" max="11" width="14.5" style="50" bestFit="1" customWidth="1"/>
    <col min="12" max="12" width="15.75" style="51" bestFit="1" customWidth="1"/>
    <col min="13" max="13" width="14.5" style="50" bestFit="1" customWidth="1"/>
    <col min="240" max="240" width="6" customWidth="1"/>
    <col min="241" max="241" width="10" customWidth="1"/>
    <col min="242" max="242" width="17.375" customWidth="1"/>
    <col min="243" max="243" width="6.375" customWidth="1"/>
    <col min="244" max="244" width="6.5" customWidth="1"/>
    <col min="245" max="245" width="6.25" customWidth="1"/>
    <col min="246" max="247" width="17.625" customWidth="1"/>
    <col min="248" max="248" width="17.375" customWidth="1"/>
    <col min="249" max="250" width="16.125" customWidth="1"/>
    <col min="251" max="251" width="13.5" customWidth="1"/>
    <col min="252" max="252" width="15.125" customWidth="1"/>
    <col min="253" max="253" width="7.75" customWidth="1"/>
    <col min="254" max="254" width="16.125" customWidth="1"/>
    <col min="255" max="255" width="16" customWidth="1"/>
    <col min="256" max="256" width="14.25" customWidth="1"/>
    <col min="257" max="257" width="15.5" customWidth="1"/>
    <col min="258" max="258" width="16" customWidth="1"/>
    <col min="259" max="260" width="15.25" customWidth="1"/>
    <col min="261" max="269" width="0" hidden="1" customWidth="1"/>
    <col min="496" max="496" width="6" customWidth="1"/>
    <col min="497" max="497" width="10" customWidth="1"/>
    <col min="498" max="498" width="17.375" customWidth="1"/>
    <col min="499" max="499" width="6.375" customWidth="1"/>
    <col min="500" max="500" width="6.5" customWidth="1"/>
    <col min="501" max="501" width="6.25" customWidth="1"/>
    <col min="502" max="503" width="17.625" customWidth="1"/>
    <col min="504" max="504" width="17.375" customWidth="1"/>
    <col min="505" max="506" width="16.125" customWidth="1"/>
    <col min="507" max="507" width="13.5" customWidth="1"/>
    <col min="508" max="508" width="15.125" customWidth="1"/>
    <col min="509" max="509" width="7.75" customWidth="1"/>
    <col min="510" max="510" width="16.125" customWidth="1"/>
    <col min="511" max="511" width="16" customWidth="1"/>
    <col min="512" max="512" width="14.25" customWidth="1"/>
    <col min="513" max="513" width="15.5" customWidth="1"/>
    <col min="514" max="514" width="16" customWidth="1"/>
    <col min="515" max="516" width="15.25" customWidth="1"/>
    <col min="517" max="525" width="0" hidden="1" customWidth="1"/>
    <col min="752" max="752" width="6" customWidth="1"/>
    <col min="753" max="753" width="10" customWidth="1"/>
    <col min="754" max="754" width="17.375" customWidth="1"/>
    <col min="755" max="755" width="6.375" customWidth="1"/>
    <col min="756" max="756" width="6.5" customWidth="1"/>
    <col min="757" max="757" width="6.25" customWidth="1"/>
    <col min="758" max="759" width="17.625" customWidth="1"/>
    <col min="760" max="760" width="17.375" customWidth="1"/>
    <col min="761" max="762" width="16.125" customWidth="1"/>
    <col min="763" max="763" width="13.5" customWidth="1"/>
    <col min="764" max="764" width="15.125" customWidth="1"/>
    <col min="765" max="765" width="7.75" customWidth="1"/>
    <col min="766" max="766" width="16.125" customWidth="1"/>
    <col min="767" max="767" width="16" customWidth="1"/>
    <col min="768" max="768" width="14.25" customWidth="1"/>
    <col min="769" max="769" width="15.5" customWidth="1"/>
    <col min="770" max="770" width="16" customWidth="1"/>
    <col min="771" max="772" width="15.25" customWidth="1"/>
    <col min="773" max="781" width="0" hidden="1" customWidth="1"/>
    <col min="1008" max="1008" width="6" customWidth="1"/>
    <col min="1009" max="1009" width="10" customWidth="1"/>
    <col min="1010" max="1010" width="17.375" customWidth="1"/>
    <col min="1011" max="1011" width="6.375" customWidth="1"/>
    <col min="1012" max="1012" width="6.5" customWidth="1"/>
    <col min="1013" max="1013" width="6.25" customWidth="1"/>
    <col min="1014" max="1015" width="17.625" customWidth="1"/>
    <col min="1016" max="1016" width="17.375" customWidth="1"/>
    <col min="1017" max="1018" width="16.125" customWidth="1"/>
    <col min="1019" max="1019" width="13.5" customWidth="1"/>
    <col min="1020" max="1020" width="15.125" customWidth="1"/>
    <col min="1021" max="1021" width="7.75" customWidth="1"/>
    <col min="1022" max="1022" width="16.125" customWidth="1"/>
    <col min="1023" max="1023" width="16" customWidth="1"/>
    <col min="1024" max="1024" width="14.25" customWidth="1"/>
    <col min="1025" max="1025" width="15.5" customWidth="1"/>
    <col min="1026" max="1026" width="16" customWidth="1"/>
    <col min="1027" max="1028" width="15.25" customWidth="1"/>
    <col min="1029" max="1037" width="0" hidden="1" customWidth="1"/>
    <col min="1264" max="1264" width="6" customWidth="1"/>
    <col min="1265" max="1265" width="10" customWidth="1"/>
    <col min="1266" max="1266" width="17.375" customWidth="1"/>
    <col min="1267" max="1267" width="6.375" customWidth="1"/>
    <col min="1268" max="1268" width="6.5" customWidth="1"/>
    <col min="1269" max="1269" width="6.25" customWidth="1"/>
    <col min="1270" max="1271" width="17.625" customWidth="1"/>
    <col min="1272" max="1272" width="17.375" customWidth="1"/>
    <col min="1273" max="1274" width="16.125" customWidth="1"/>
    <col min="1275" max="1275" width="13.5" customWidth="1"/>
    <col min="1276" max="1276" width="15.125" customWidth="1"/>
    <col min="1277" max="1277" width="7.75" customWidth="1"/>
    <col min="1278" max="1278" width="16.125" customWidth="1"/>
    <col min="1279" max="1279" width="16" customWidth="1"/>
    <col min="1280" max="1280" width="14.25" customWidth="1"/>
    <col min="1281" max="1281" width="15.5" customWidth="1"/>
    <col min="1282" max="1282" width="16" customWidth="1"/>
    <col min="1283" max="1284" width="15.25" customWidth="1"/>
    <col min="1285" max="1293" width="0" hidden="1" customWidth="1"/>
    <col min="1520" max="1520" width="6" customWidth="1"/>
    <col min="1521" max="1521" width="10" customWidth="1"/>
    <col min="1522" max="1522" width="17.375" customWidth="1"/>
    <col min="1523" max="1523" width="6.375" customWidth="1"/>
    <col min="1524" max="1524" width="6.5" customWidth="1"/>
    <col min="1525" max="1525" width="6.25" customWidth="1"/>
    <col min="1526" max="1527" width="17.625" customWidth="1"/>
    <col min="1528" max="1528" width="17.375" customWidth="1"/>
    <col min="1529" max="1530" width="16.125" customWidth="1"/>
    <col min="1531" max="1531" width="13.5" customWidth="1"/>
    <col min="1532" max="1532" width="15.125" customWidth="1"/>
    <col min="1533" max="1533" width="7.75" customWidth="1"/>
    <col min="1534" max="1534" width="16.125" customWidth="1"/>
    <col min="1535" max="1535" width="16" customWidth="1"/>
    <col min="1536" max="1536" width="14.25" customWidth="1"/>
    <col min="1537" max="1537" width="15.5" customWidth="1"/>
    <col min="1538" max="1538" width="16" customWidth="1"/>
    <col min="1539" max="1540" width="15.25" customWidth="1"/>
    <col min="1541" max="1549" width="0" hidden="1" customWidth="1"/>
    <col min="1776" max="1776" width="6" customWidth="1"/>
    <col min="1777" max="1777" width="10" customWidth="1"/>
    <col min="1778" max="1778" width="17.375" customWidth="1"/>
    <col min="1779" max="1779" width="6.375" customWidth="1"/>
    <col min="1780" max="1780" width="6.5" customWidth="1"/>
    <col min="1781" max="1781" width="6.25" customWidth="1"/>
    <col min="1782" max="1783" width="17.625" customWidth="1"/>
    <col min="1784" max="1784" width="17.375" customWidth="1"/>
    <col min="1785" max="1786" width="16.125" customWidth="1"/>
    <col min="1787" max="1787" width="13.5" customWidth="1"/>
    <col min="1788" max="1788" width="15.125" customWidth="1"/>
    <col min="1789" max="1789" width="7.75" customWidth="1"/>
    <col min="1790" max="1790" width="16.125" customWidth="1"/>
    <col min="1791" max="1791" width="16" customWidth="1"/>
    <col min="1792" max="1792" width="14.25" customWidth="1"/>
    <col min="1793" max="1793" width="15.5" customWidth="1"/>
    <col min="1794" max="1794" width="16" customWidth="1"/>
    <col min="1795" max="1796" width="15.25" customWidth="1"/>
    <col min="1797" max="1805" width="0" hidden="1" customWidth="1"/>
    <col min="2032" max="2032" width="6" customWidth="1"/>
    <col min="2033" max="2033" width="10" customWidth="1"/>
    <col min="2034" max="2034" width="17.375" customWidth="1"/>
    <col min="2035" max="2035" width="6.375" customWidth="1"/>
    <col min="2036" max="2036" width="6.5" customWidth="1"/>
    <col min="2037" max="2037" width="6.25" customWidth="1"/>
    <col min="2038" max="2039" width="17.625" customWidth="1"/>
    <col min="2040" max="2040" width="17.375" customWidth="1"/>
    <col min="2041" max="2042" width="16.125" customWidth="1"/>
    <col min="2043" max="2043" width="13.5" customWidth="1"/>
    <col min="2044" max="2044" width="15.125" customWidth="1"/>
    <col min="2045" max="2045" width="7.75" customWidth="1"/>
    <col min="2046" max="2046" width="16.125" customWidth="1"/>
    <col min="2047" max="2047" width="16" customWidth="1"/>
    <col min="2048" max="2048" width="14.25" customWidth="1"/>
    <col min="2049" max="2049" width="15.5" customWidth="1"/>
    <col min="2050" max="2050" width="16" customWidth="1"/>
    <col min="2051" max="2052" width="15.25" customWidth="1"/>
    <col min="2053" max="2061" width="0" hidden="1" customWidth="1"/>
    <col min="2288" max="2288" width="6" customWidth="1"/>
    <col min="2289" max="2289" width="10" customWidth="1"/>
    <col min="2290" max="2290" width="17.375" customWidth="1"/>
    <col min="2291" max="2291" width="6.375" customWidth="1"/>
    <col min="2292" max="2292" width="6.5" customWidth="1"/>
    <col min="2293" max="2293" width="6.25" customWidth="1"/>
    <col min="2294" max="2295" width="17.625" customWidth="1"/>
    <col min="2296" max="2296" width="17.375" customWidth="1"/>
    <col min="2297" max="2298" width="16.125" customWidth="1"/>
    <col min="2299" max="2299" width="13.5" customWidth="1"/>
    <col min="2300" max="2300" width="15.125" customWidth="1"/>
    <col min="2301" max="2301" width="7.75" customWidth="1"/>
    <col min="2302" max="2302" width="16.125" customWidth="1"/>
    <col min="2303" max="2303" width="16" customWidth="1"/>
    <col min="2304" max="2304" width="14.25" customWidth="1"/>
    <col min="2305" max="2305" width="15.5" customWidth="1"/>
    <col min="2306" max="2306" width="16" customWidth="1"/>
    <col min="2307" max="2308" width="15.25" customWidth="1"/>
    <col min="2309" max="2317" width="0" hidden="1" customWidth="1"/>
    <col min="2544" max="2544" width="6" customWidth="1"/>
    <col min="2545" max="2545" width="10" customWidth="1"/>
    <col min="2546" max="2546" width="17.375" customWidth="1"/>
    <col min="2547" max="2547" width="6.375" customWidth="1"/>
    <col min="2548" max="2548" width="6.5" customWidth="1"/>
    <col min="2549" max="2549" width="6.25" customWidth="1"/>
    <col min="2550" max="2551" width="17.625" customWidth="1"/>
    <col min="2552" max="2552" width="17.375" customWidth="1"/>
    <col min="2553" max="2554" width="16.125" customWidth="1"/>
    <col min="2555" max="2555" width="13.5" customWidth="1"/>
    <col min="2556" max="2556" width="15.125" customWidth="1"/>
    <col min="2557" max="2557" width="7.75" customWidth="1"/>
    <col min="2558" max="2558" width="16.125" customWidth="1"/>
    <col min="2559" max="2559" width="16" customWidth="1"/>
    <col min="2560" max="2560" width="14.25" customWidth="1"/>
    <col min="2561" max="2561" width="15.5" customWidth="1"/>
    <col min="2562" max="2562" width="16" customWidth="1"/>
    <col min="2563" max="2564" width="15.25" customWidth="1"/>
    <col min="2565" max="2573" width="0" hidden="1" customWidth="1"/>
    <col min="2800" max="2800" width="6" customWidth="1"/>
    <col min="2801" max="2801" width="10" customWidth="1"/>
    <col min="2802" max="2802" width="17.375" customWidth="1"/>
    <col min="2803" max="2803" width="6.375" customWidth="1"/>
    <col min="2804" max="2804" width="6.5" customWidth="1"/>
    <col min="2805" max="2805" width="6.25" customWidth="1"/>
    <col min="2806" max="2807" width="17.625" customWidth="1"/>
    <col min="2808" max="2808" width="17.375" customWidth="1"/>
    <col min="2809" max="2810" width="16.125" customWidth="1"/>
    <col min="2811" max="2811" width="13.5" customWidth="1"/>
    <col min="2812" max="2812" width="15.125" customWidth="1"/>
    <col min="2813" max="2813" width="7.75" customWidth="1"/>
    <col min="2814" max="2814" width="16.125" customWidth="1"/>
    <col min="2815" max="2815" width="16" customWidth="1"/>
    <col min="2816" max="2816" width="14.25" customWidth="1"/>
    <col min="2817" max="2817" width="15.5" customWidth="1"/>
    <col min="2818" max="2818" width="16" customWidth="1"/>
    <col min="2819" max="2820" width="15.25" customWidth="1"/>
    <col min="2821" max="2829" width="0" hidden="1" customWidth="1"/>
    <col min="3056" max="3056" width="6" customWidth="1"/>
    <col min="3057" max="3057" width="10" customWidth="1"/>
    <col min="3058" max="3058" width="17.375" customWidth="1"/>
    <col min="3059" max="3059" width="6.375" customWidth="1"/>
    <col min="3060" max="3060" width="6.5" customWidth="1"/>
    <col min="3061" max="3061" width="6.25" customWidth="1"/>
    <col min="3062" max="3063" width="17.625" customWidth="1"/>
    <col min="3064" max="3064" width="17.375" customWidth="1"/>
    <col min="3065" max="3066" width="16.125" customWidth="1"/>
    <col min="3067" max="3067" width="13.5" customWidth="1"/>
    <col min="3068" max="3068" width="15.125" customWidth="1"/>
    <col min="3069" max="3069" width="7.75" customWidth="1"/>
    <col min="3070" max="3070" width="16.125" customWidth="1"/>
    <col min="3071" max="3071" width="16" customWidth="1"/>
    <col min="3072" max="3072" width="14.25" customWidth="1"/>
    <col min="3073" max="3073" width="15.5" customWidth="1"/>
    <col min="3074" max="3074" width="16" customWidth="1"/>
    <col min="3075" max="3076" width="15.25" customWidth="1"/>
    <col min="3077" max="3085" width="0" hidden="1" customWidth="1"/>
    <col min="3312" max="3312" width="6" customWidth="1"/>
    <col min="3313" max="3313" width="10" customWidth="1"/>
    <col min="3314" max="3314" width="17.375" customWidth="1"/>
    <col min="3315" max="3315" width="6.375" customWidth="1"/>
    <col min="3316" max="3316" width="6.5" customWidth="1"/>
    <col min="3317" max="3317" width="6.25" customWidth="1"/>
    <col min="3318" max="3319" width="17.625" customWidth="1"/>
    <col min="3320" max="3320" width="17.375" customWidth="1"/>
    <col min="3321" max="3322" width="16.125" customWidth="1"/>
    <col min="3323" max="3323" width="13.5" customWidth="1"/>
    <col min="3324" max="3324" width="15.125" customWidth="1"/>
    <col min="3325" max="3325" width="7.75" customWidth="1"/>
    <col min="3326" max="3326" width="16.125" customWidth="1"/>
    <col min="3327" max="3327" width="16" customWidth="1"/>
    <col min="3328" max="3328" width="14.25" customWidth="1"/>
    <col min="3329" max="3329" width="15.5" customWidth="1"/>
    <col min="3330" max="3330" width="16" customWidth="1"/>
    <col min="3331" max="3332" width="15.25" customWidth="1"/>
    <col min="3333" max="3341" width="0" hidden="1" customWidth="1"/>
    <col min="3568" max="3568" width="6" customWidth="1"/>
    <col min="3569" max="3569" width="10" customWidth="1"/>
    <col min="3570" max="3570" width="17.375" customWidth="1"/>
    <col min="3571" max="3571" width="6.375" customWidth="1"/>
    <col min="3572" max="3572" width="6.5" customWidth="1"/>
    <col min="3573" max="3573" width="6.25" customWidth="1"/>
    <col min="3574" max="3575" width="17.625" customWidth="1"/>
    <col min="3576" max="3576" width="17.375" customWidth="1"/>
    <col min="3577" max="3578" width="16.125" customWidth="1"/>
    <col min="3579" max="3579" width="13.5" customWidth="1"/>
    <col min="3580" max="3580" width="15.125" customWidth="1"/>
    <col min="3581" max="3581" width="7.75" customWidth="1"/>
    <col min="3582" max="3582" width="16.125" customWidth="1"/>
    <col min="3583" max="3583" width="16" customWidth="1"/>
    <col min="3584" max="3584" width="14.25" customWidth="1"/>
    <col min="3585" max="3585" width="15.5" customWidth="1"/>
    <col min="3586" max="3586" width="16" customWidth="1"/>
    <col min="3587" max="3588" width="15.25" customWidth="1"/>
    <col min="3589" max="3597" width="0" hidden="1" customWidth="1"/>
    <col min="3824" max="3824" width="6" customWidth="1"/>
    <col min="3825" max="3825" width="10" customWidth="1"/>
    <col min="3826" max="3826" width="17.375" customWidth="1"/>
    <col min="3827" max="3827" width="6.375" customWidth="1"/>
    <col min="3828" max="3828" width="6.5" customWidth="1"/>
    <col min="3829" max="3829" width="6.25" customWidth="1"/>
    <col min="3830" max="3831" width="17.625" customWidth="1"/>
    <col min="3832" max="3832" width="17.375" customWidth="1"/>
    <col min="3833" max="3834" width="16.125" customWidth="1"/>
    <col min="3835" max="3835" width="13.5" customWidth="1"/>
    <col min="3836" max="3836" width="15.125" customWidth="1"/>
    <col min="3837" max="3837" width="7.75" customWidth="1"/>
    <col min="3838" max="3838" width="16.125" customWidth="1"/>
    <col min="3839" max="3839" width="16" customWidth="1"/>
    <col min="3840" max="3840" width="14.25" customWidth="1"/>
    <col min="3841" max="3841" width="15.5" customWidth="1"/>
    <col min="3842" max="3842" width="16" customWidth="1"/>
    <col min="3843" max="3844" width="15.25" customWidth="1"/>
    <col min="3845" max="3853" width="0" hidden="1" customWidth="1"/>
    <col min="4080" max="4080" width="6" customWidth="1"/>
    <col min="4081" max="4081" width="10" customWidth="1"/>
    <col min="4082" max="4082" width="17.375" customWidth="1"/>
    <col min="4083" max="4083" width="6.375" customWidth="1"/>
    <col min="4084" max="4084" width="6.5" customWidth="1"/>
    <col min="4085" max="4085" width="6.25" customWidth="1"/>
    <col min="4086" max="4087" width="17.625" customWidth="1"/>
    <col min="4088" max="4088" width="17.375" customWidth="1"/>
    <col min="4089" max="4090" width="16.125" customWidth="1"/>
    <col min="4091" max="4091" width="13.5" customWidth="1"/>
    <col min="4092" max="4092" width="15.125" customWidth="1"/>
    <col min="4093" max="4093" width="7.75" customWidth="1"/>
    <col min="4094" max="4094" width="16.125" customWidth="1"/>
    <col min="4095" max="4095" width="16" customWidth="1"/>
    <col min="4096" max="4096" width="14.25" customWidth="1"/>
    <col min="4097" max="4097" width="15.5" customWidth="1"/>
    <col min="4098" max="4098" width="16" customWidth="1"/>
    <col min="4099" max="4100" width="15.25" customWidth="1"/>
    <col min="4101" max="4109" width="0" hidden="1" customWidth="1"/>
    <col min="4336" max="4336" width="6" customWidth="1"/>
    <col min="4337" max="4337" width="10" customWidth="1"/>
    <col min="4338" max="4338" width="17.375" customWidth="1"/>
    <col min="4339" max="4339" width="6.375" customWidth="1"/>
    <col min="4340" max="4340" width="6.5" customWidth="1"/>
    <col min="4341" max="4341" width="6.25" customWidth="1"/>
    <col min="4342" max="4343" width="17.625" customWidth="1"/>
    <col min="4344" max="4344" width="17.375" customWidth="1"/>
    <col min="4345" max="4346" width="16.125" customWidth="1"/>
    <col min="4347" max="4347" width="13.5" customWidth="1"/>
    <col min="4348" max="4348" width="15.125" customWidth="1"/>
    <col min="4349" max="4349" width="7.75" customWidth="1"/>
    <col min="4350" max="4350" width="16.125" customWidth="1"/>
    <col min="4351" max="4351" width="16" customWidth="1"/>
    <col min="4352" max="4352" width="14.25" customWidth="1"/>
    <col min="4353" max="4353" width="15.5" customWidth="1"/>
    <col min="4354" max="4354" width="16" customWidth="1"/>
    <col min="4355" max="4356" width="15.25" customWidth="1"/>
    <col min="4357" max="4365" width="0" hidden="1" customWidth="1"/>
    <col min="4592" max="4592" width="6" customWidth="1"/>
    <col min="4593" max="4593" width="10" customWidth="1"/>
    <col min="4594" max="4594" width="17.375" customWidth="1"/>
    <col min="4595" max="4595" width="6.375" customWidth="1"/>
    <col min="4596" max="4596" width="6.5" customWidth="1"/>
    <col min="4597" max="4597" width="6.25" customWidth="1"/>
    <col min="4598" max="4599" width="17.625" customWidth="1"/>
    <col min="4600" max="4600" width="17.375" customWidth="1"/>
    <col min="4601" max="4602" width="16.125" customWidth="1"/>
    <col min="4603" max="4603" width="13.5" customWidth="1"/>
    <col min="4604" max="4604" width="15.125" customWidth="1"/>
    <col min="4605" max="4605" width="7.75" customWidth="1"/>
    <col min="4606" max="4606" width="16.125" customWidth="1"/>
    <col min="4607" max="4607" width="16" customWidth="1"/>
    <col min="4608" max="4608" width="14.25" customWidth="1"/>
    <col min="4609" max="4609" width="15.5" customWidth="1"/>
    <col min="4610" max="4610" width="16" customWidth="1"/>
    <col min="4611" max="4612" width="15.25" customWidth="1"/>
    <col min="4613" max="4621" width="0" hidden="1" customWidth="1"/>
    <col min="4848" max="4848" width="6" customWidth="1"/>
    <col min="4849" max="4849" width="10" customWidth="1"/>
    <col min="4850" max="4850" width="17.375" customWidth="1"/>
    <col min="4851" max="4851" width="6.375" customWidth="1"/>
    <col min="4852" max="4852" width="6.5" customWidth="1"/>
    <col min="4853" max="4853" width="6.25" customWidth="1"/>
    <col min="4854" max="4855" width="17.625" customWidth="1"/>
    <col min="4856" max="4856" width="17.375" customWidth="1"/>
    <col min="4857" max="4858" width="16.125" customWidth="1"/>
    <col min="4859" max="4859" width="13.5" customWidth="1"/>
    <col min="4860" max="4860" width="15.125" customWidth="1"/>
    <col min="4861" max="4861" width="7.75" customWidth="1"/>
    <col min="4862" max="4862" width="16.125" customWidth="1"/>
    <col min="4863" max="4863" width="16" customWidth="1"/>
    <col min="4864" max="4864" width="14.25" customWidth="1"/>
    <col min="4865" max="4865" width="15.5" customWidth="1"/>
    <col min="4866" max="4866" width="16" customWidth="1"/>
    <col min="4867" max="4868" width="15.25" customWidth="1"/>
    <col min="4869" max="4877" width="0" hidden="1" customWidth="1"/>
    <col min="5104" max="5104" width="6" customWidth="1"/>
    <col min="5105" max="5105" width="10" customWidth="1"/>
    <col min="5106" max="5106" width="17.375" customWidth="1"/>
    <col min="5107" max="5107" width="6.375" customWidth="1"/>
    <col min="5108" max="5108" width="6.5" customWidth="1"/>
    <col min="5109" max="5109" width="6.25" customWidth="1"/>
    <col min="5110" max="5111" width="17.625" customWidth="1"/>
    <col min="5112" max="5112" width="17.375" customWidth="1"/>
    <col min="5113" max="5114" width="16.125" customWidth="1"/>
    <col min="5115" max="5115" width="13.5" customWidth="1"/>
    <col min="5116" max="5116" width="15.125" customWidth="1"/>
    <col min="5117" max="5117" width="7.75" customWidth="1"/>
    <col min="5118" max="5118" width="16.125" customWidth="1"/>
    <col min="5119" max="5119" width="16" customWidth="1"/>
    <col min="5120" max="5120" width="14.25" customWidth="1"/>
    <col min="5121" max="5121" width="15.5" customWidth="1"/>
    <col min="5122" max="5122" width="16" customWidth="1"/>
    <col min="5123" max="5124" width="15.25" customWidth="1"/>
    <col min="5125" max="5133" width="0" hidden="1" customWidth="1"/>
    <col min="5360" max="5360" width="6" customWidth="1"/>
    <col min="5361" max="5361" width="10" customWidth="1"/>
    <col min="5362" max="5362" width="17.375" customWidth="1"/>
    <col min="5363" max="5363" width="6.375" customWidth="1"/>
    <col min="5364" max="5364" width="6.5" customWidth="1"/>
    <col min="5365" max="5365" width="6.25" customWidth="1"/>
    <col min="5366" max="5367" width="17.625" customWidth="1"/>
    <col min="5368" max="5368" width="17.375" customWidth="1"/>
    <col min="5369" max="5370" width="16.125" customWidth="1"/>
    <col min="5371" max="5371" width="13.5" customWidth="1"/>
    <col min="5372" max="5372" width="15.125" customWidth="1"/>
    <col min="5373" max="5373" width="7.75" customWidth="1"/>
    <col min="5374" max="5374" width="16.125" customWidth="1"/>
    <col min="5375" max="5375" width="16" customWidth="1"/>
    <col min="5376" max="5376" width="14.25" customWidth="1"/>
    <col min="5377" max="5377" width="15.5" customWidth="1"/>
    <col min="5378" max="5378" width="16" customWidth="1"/>
    <col min="5379" max="5380" width="15.25" customWidth="1"/>
    <col min="5381" max="5389" width="0" hidden="1" customWidth="1"/>
    <col min="5616" max="5616" width="6" customWidth="1"/>
    <col min="5617" max="5617" width="10" customWidth="1"/>
    <col min="5618" max="5618" width="17.375" customWidth="1"/>
    <col min="5619" max="5619" width="6.375" customWidth="1"/>
    <col min="5620" max="5620" width="6.5" customWidth="1"/>
    <col min="5621" max="5621" width="6.25" customWidth="1"/>
    <col min="5622" max="5623" width="17.625" customWidth="1"/>
    <col min="5624" max="5624" width="17.375" customWidth="1"/>
    <col min="5625" max="5626" width="16.125" customWidth="1"/>
    <col min="5627" max="5627" width="13.5" customWidth="1"/>
    <col min="5628" max="5628" width="15.125" customWidth="1"/>
    <col min="5629" max="5629" width="7.75" customWidth="1"/>
    <col min="5630" max="5630" width="16.125" customWidth="1"/>
    <col min="5631" max="5631" width="16" customWidth="1"/>
    <col min="5632" max="5632" width="14.25" customWidth="1"/>
    <col min="5633" max="5633" width="15.5" customWidth="1"/>
    <col min="5634" max="5634" width="16" customWidth="1"/>
    <col min="5635" max="5636" width="15.25" customWidth="1"/>
    <col min="5637" max="5645" width="0" hidden="1" customWidth="1"/>
    <col min="5872" max="5872" width="6" customWidth="1"/>
    <col min="5873" max="5873" width="10" customWidth="1"/>
    <col min="5874" max="5874" width="17.375" customWidth="1"/>
    <col min="5875" max="5875" width="6.375" customWidth="1"/>
    <col min="5876" max="5876" width="6.5" customWidth="1"/>
    <col min="5877" max="5877" width="6.25" customWidth="1"/>
    <col min="5878" max="5879" width="17.625" customWidth="1"/>
    <col min="5880" max="5880" width="17.375" customWidth="1"/>
    <col min="5881" max="5882" width="16.125" customWidth="1"/>
    <col min="5883" max="5883" width="13.5" customWidth="1"/>
    <col min="5884" max="5884" width="15.125" customWidth="1"/>
    <col min="5885" max="5885" width="7.75" customWidth="1"/>
    <col min="5886" max="5886" width="16.125" customWidth="1"/>
    <col min="5887" max="5887" width="16" customWidth="1"/>
    <col min="5888" max="5888" width="14.25" customWidth="1"/>
    <col min="5889" max="5889" width="15.5" customWidth="1"/>
    <col min="5890" max="5890" width="16" customWidth="1"/>
    <col min="5891" max="5892" width="15.25" customWidth="1"/>
    <col min="5893" max="5901" width="0" hidden="1" customWidth="1"/>
    <col min="6128" max="6128" width="6" customWidth="1"/>
    <col min="6129" max="6129" width="10" customWidth="1"/>
    <col min="6130" max="6130" width="17.375" customWidth="1"/>
    <col min="6131" max="6131" width="6.375" customWidth="1"/>
    <col min="6132" max="6132" width="6.5" customWidth="1"/>
    <col min="6133" max="6133" width="6.25" customWidth="1"/>
    <col min="6134" max="6135" width="17.625" customWidth="1"/>
    <col min="6136" max="6136" width="17.375" customWidth="1"/>
    <col min="6137" max="6138" width="16.125" customWidth="1"/>
    <col min="6139" max="6139" width="13.5" customWidth="1"/>
    <col min="6140" max="6140" width="15.125" customWidth="1"/>
    <col min="6141" max="6141" width="7.75" customWidth="1"/>
    <col min="6142" max="6142" width="16.125" customWidth="1"/>
    <col min="6143" max="6143" width="16" customWidth="1"/>
    <col min="6144" max="6144" width="14.25" customWidth="1"/>
    <col min="6145" max="6145" width="15.5" customWidth="1"/>
    <col min="6146" max="6146" width="16" customWidth="1"/>
    <col min="6147" max="6148" width="15.25" customWidth="1"/>
    <col min="6149" max="6157" width="0" hidden="1" customWidth="1"/>
    <col min="6384" max="6384" width="6" customWidth="1"/>
    <col min="6385" max="6385" width="10" customWidth="1"/>
    <col min="6386" max="6386" width="17.375" customWidth="1"/>
    <col min="6387" max="6387" width="6.375" customWidth="1"/>
    <col min="6388" max="6388" width="6.5" customWidth="1"/>
    <col min="6389" max="6389" width="6.25" customWidth="1"/>
    <col min="6390" max="6391" width="17.625" customWidth="1"/>
    <col min="6392" max="6392" width="17.375" customWidth="1"/>
    <col min="6393" max="6394" width="16.125" customWidth="1"/>
    <col min="6395" max="6395" width="13.5" customWidth="1"/>
    <col min="6396" max="6396" width="15.125" customWidth="1"/>
    <col min="6397" max="6397" width="7.75" customWidth="1"/>
    <col min="6398" max="6398" width="16.125" customWidth="1"/>
    <col min="6399" max="6399" width="16" customWidth="1"/>
    <col min="6400" max="6400" width="14.25" customWidth="1"/>
    <col min="6401" max="6401" width="15.5" customWidth="1"/>
    <col min="6402" max="6402" width="16" customWidth="1"/>
    <col min="6403" max="6404" width="15.25" customWidth="1"/>
    <col min="6405" max="6413" width="0" hidden="1" customWidth="1"/>
    <col min="6640" max="6640" width="6" customWidth="1"/>
    <col min="6641" max="6641" width="10" customWidth="1"/>
    <col min="6642" max="6642" width="17.375" customWidth="1"/>
    <col min="6643" max="6643" width="6.375" customWidth="1"/>
    <col min="6644" max="6644" width="6.5" customWidth="1"/>
    <col min="6645" max="6645" width="6.25" customWidth="1"/>
    <col min="6646" max="6647" width="17.625" customWidth="1"/>
    <col min="6648" max="6648" width="17.375" customWidth="1"/>
    <col min="6649" max="6650" width="16.125" customWidth="1"/>
    <col min="6651" max="6651" width="13.5" customWidth="1"/>
    <col min="6652" max="6652" width="15.125" customWidth="1"/>
    <col min="6653" max="6653" width="7.75" customWidth="1"/>
    <col min="6654" max="6654" width="16.125" customWidth="1"/>
    <col min="6655" max="6655" width="16" customWidth="1"/>
    <col min="6656" max="6656" width="14.25" customWidth="1"/>
    <col min="6657" max="6657" width="15.5" customWidth="1"/>
    <col min="6658" max="6658" width="16" customWidth="1"/>
    <col min="6659" max="6660" width="15.25" customWidth="1"/>
    <col min="6661" max="6669" width="0" hidden="1" customWidth="1"/>
    <col min="6896" max="6896" width="6" customWidth="1"/>
    <col min="6897" max="6897" width="10" customWidth="1"/>
    <col min="6898" max="6898" width="17.375" customWidth="1"/>
    <col min="6899" max="6899" width="6.375" customWidth="1"/>
    <col min="6900" max="6900" width="6.5" customWidth="1"/>
    <col min="6901" max="6901" width="6.25" customWidth="1"/>
    <col min="6902" max="6903" width="17.625" customWidth="1"/>
    <col min="6904" max="6904" width="17.375" customWidth="1"/>
    <col min="6905" max="6906" width="16.125" customWidth="1"/>
    <col min="6907" max="6907" width="13.5" customWidth="1"/>
    <col min="6908" max="6908" width="15.125" customWidth="1"/>
    <col min="6909" max="6909" width="7.75" customWidth="1"/>
    <col min="6910" max="6910" width="16.125" customWidth="1"/>
    <col min="6911" max="6911" width="16" customWidth="1"/>
    <col min="6912" max="6912" width="14.25" customWidth="1"/>
    <col min="6913" max="6913" width="15.5" customWidth="1"/>
    <col min="6914" max="6914" width="16" customWidth="1"/>
    <col min="6915" max="6916" width="15.25" customWidth="1"/>
    <col min="6917" max="6925" width="0" hidden="1" customWidth="1"/>
    <col min="7152" max="7152" width="6" customWidth="1"/>
    <col min="7153" max="7153" width="10" customWidth="1"/>
    <col min="7154" max="7154" width="17.375" customWidth="1"/>
    <col min="7155" max="7155" width="6.375" customWidth="1"/>
    <col min="7156" max="7156" width="6.5" customWidth="1"/>
    <col min="7157" max="7157" width="6.25" customWidth="1"/>
    <col min="7158" max="7159" width="17.625" customWidth="1"/>
    <col min="7160" max="7160" width="17.375" customWidth="1"/>
    <col min="7161" max="7162" width="16.125" customWidth="1"/>
    <col min="7163" max="7163" width="13.5" customWidth="1"/>
    <col min="7164" max="7164" width="15.125" customWidth="1"/>
    <col min="7165" max="7165" width="7.75" customWidth="1"/>
    <col min="7166" max="7166" width="16.125" customWidth="1"/>
    <col min="7167" max="7167" width="16" customWidth="1"/>
    <col min="7168" max="7168" width="14.25" customWidth="1"/>
    <col min="7169" max="7169" width="15.5" customWidth="1"/>
    <col min="7170" max="7170" width="16" customWidth="1"/>
    <col min="7171" max="7172" width="15.25" customWidth="1"/>
    <col min="7173" max="7181" width="0" hidden="1" customWidth="1"/>
    <col min="7408" max="7408" width="6" customWidth="1"/>
    <col min="7409" max="7409" width="10" customWidth="1"/>
    <col min="7410" max="7410" width="17.375" customWidth="1"/>
    <col min="7411" max="7411" width="6.375" customWidth="1"/>
    <col min="7412" max="7412" width="6.5" customWidth="1"/>
    <col min="7413" max="7413" width="6.25" customWidth="1"/>
    <col min="7414" max="7415" width="17.625" customWidth="1"/>
    <col min="7416" max="7416" width="17.375" customWidth="1"/>
    <col min="7417" max="7418" width="16.125" customWidth="1"/>
    <col min="7419" max="7419" width="13.5" customWidth="1"/>
    <col min="7420" max="7420" width="15.125" customWidth="1"/>
    <col min="7421" max="7421" width="7.75" customWidth="1"/>
    <col min="7422" max="7422" width="16.125" customWidth="1"/>
    <col min="7423" max="7423" width="16" customWidth="1"/>
    <col min="7424" max="7424" width="14.25" customWidth="1"/>
    <col min="7425" max="7425" width="15.5" customWidth="1"/>
    <col min="7426" max="7426" width="16" customWidth="1"/>
    <col min="7427" max="7428" width="15.25" customWidth="1"/>
    <col min="7429" max="7437" width="0" hidden="1" customWidth="1"/>
    <col min="7664" max="7664" width="6" customWidth="1"/>
    <col min="7665" max="7665" width="10" customWidth="1"/>
    <col min="7666" max="7666" width="17.375" customWidth="1"/>
    <col min="7667" max="7667" width="6.375" customWidth="1"/>
    <col min="7668" max="7668" width="6.5" customWidth="1"/>
    <col min="7669" max="7669" width="6.25" customWidth="1"/>
    <col min="7670" max="7671" width="17.625" customWidth="1"/>
    <col min="7672" max="7672" width="17.375" customWidth="1"/>
    <col min="7673" max="7674" width="16.125" customWidth="1"/>
    <col min="7675" max="7675" width="13.5" customWidth="1"/>
    <col min="7676" max="7676" width="15.125" customWidth="1"/>
    <col min="7677" max="7677" width="7.75" customWidth="1"/>
    <col min="7678" max="7678" width="16.125" customWidth="1"/>
    <col min="7679" max="7679" width="16" customWidth="1"/>
    <col min="7680" max="7680" width="14.25" customWidth="1"/>
    <col min="7681" max="7681" width="15.5" customWidth="1"/>
    <col min="7682" max="7682" width="16" customWidth="1"/>
    <col min="7683" max="7684" width="15.25" customWidth="1"/>
    <col min="7685" max="7693" width="0" hidden="1" customWidth="1"/>
    <col min="7920" max="7920" width="6" customWidth="1"/>
    <col min="7921" max="7921" width="10" customWidth="1"/>
    <col min="7922" max="7922" width="17.375" customWidth="1"/>
    <col min="7923" max="7923" width="6.375" customWidth="1"/>
    <col min="7924" max="7924" width="6.5" customWidth="1"/>
    <col min="7925" max="7925" width="6.25" customWidth="1"/>
    <col min="7926" max="7927" width="17.625" customWidth="1"/>
    <col min="7928" max="7928" width="17.375" customWidth="1"/>
    <col min="7929" max="7930" width="16.125" customWidth="1"/>
    <col min="7931" max="7931" width="13.5" customWidth="1"/>
    <col min="7932" max="7932" width="15.125" customWidth="1"/>
    <col min="7933" max="7933" width="7.75" customWidth="1"/>
    <col min="7934" max="7934" width="16.125" customWidth="1"/>
    <col min="7935" max="7935" width="16" customWidth="1"/>
    <col min="7936" max="7936" width="14.25" customWidth="1"/>
    <col min="7937" max="7937" width="15.5" customWidth="1"/>
    <col min="7938" max="7938" width="16" customWidth="1"/>
    <col min="7939" max="7940" width="15.25" customWidth="1"/>
    <col min="7941" max="7949" width="0" hidden="1" customWidth="1"/>
    <col min="8176" max="8176" width="6" customWidth="1"/>
    <col min="8177" max="8177" width="10" customWidth="1"/>
    <col min="8178" max="8178" width="17.375" customWidth="1"/>
    <col min="8179" max="8179" width="6.375" customWidth="1"/>
    <col min="8180" max="8180" width="6.5" customWidth="1"/>
    <col min="8181" max="8181" width="6.25" customWidth="1"/>
    <col min="8182" max="8183" width="17.625" customWidth="1"/>
    <col min="8184" max="8184" width="17.375" customWidth="1"/>
    <col min="8185" max="8186" width="16.125" customWidth="1"/>
    <col min="8187" max="8187" width="13.5" customWidth="1"/>
    <col min="8188" max="8188" width="15.125" customWidth="1"/>
    <col min="8189" max="8189" width="7.75" customWidth="1"/>
    <col min="8190" max="8190" width="16.125" customWidth="1"/>
    <col min="8191" max="8191" width="16" customWidth="1"/>
    <col min="8192" max="8192" width="14.25" customWidth="1"/>
    <col min="8193" max="8193" width="15.5" customWidth="1"/>
    <col min="8194" max="8194" width="16" customWidth="1"/>
    <col min="8195" max="8196" width="15.25" customWidth="1"/>
    <col min="8197" max="8205" width="0" hidden="1" customWidth="1"/>
    <col min="8432" max="8432" width="6" customWidth="1"/>
    <col min="8433" max="8433" width="10" customWidth="1"/>
    <col min="8434" max="8434" width="17.375" customWidth="1"/>
    <col min="8435" max="8435" width="6.375" customWidth="1"/>
    <col min="8436" max="8436" width="6.5" customWidth="1"/>
    <col min="8437" max="8437" width="6.25" customWidth="1"/>
    <col min="8438" max="8439" width="17.625" customWidth="1"/>
    <col min="8440" max="8440" width="17.375" customWidth="1"/>
    <col min="8441" max="8442" width="16.125" customWidth="1"/>
    <col min="8443" max="8443" width="13.5" customWidth="1"/>
    <col min="8444" max="8444" width="15.125" customWidth="1"/>
    <col min="8445" max="8445" width="7.75" customWidth="1"/>
    <col min="8446" max="8446" width="16.125" customWidth="1"/>
    <col min="8447" max="8447" width="16" customWidth="1"/>
    <col min="8448" max="8448" width="14.25" customWidth="1"/>
    <col min="8449" max="8449" width="15.5" customWidth="1"/>
    <col min="8450" max="8450" width="16" customWidth="1"/>
    <col min="8451" max="8452" width="15.25" customWidth="1"/>
    <col min="8453" max="8461" width="0" hidden="1" customWidth="1"/>
    <col min="8688" max="8688" width="6" customWidth="1"/>
    <col min="8689" max="8689" width="10" customWidth="1"/>
    <col min="8690" max="8690" width="17.375" customWidth="1"/>
    <col min="8691" max="8691" width="6.375" customWidth="1"/>
    <col min="8692" max="8692" width="6.5" customWidth="1"/>
    <col min="8693" max="8693" width="6.25" customWidth="1"/>
    <col min="8694" max="8695" width="17.625" customWidth="1"/>
    <col min="8696" max="8696" width="17.375" customWidth="1"/>
    <col min="8697" max="8698" width="16.125" customWidth="1"/>
    <col min="8699" max="8699" width="13.5" customWidth="1"/>
    <col min="8700" max="8700" width="15.125" customWidth="1"/>
    <col min="8701" max="8701" width="7.75" customWidth="1"/>
    <col min="8702" max="8702" width="16.125" customWidth="1"/>
    <col min="8703" max="8703" width="16" customWidth="1"/>
    <col min="8704" max="8704" width="14.25" customWidth="1"/>
    <col min="8705" max="8705" width="15.5" customWidth="1"/>
    <col min="8706" max="8706" width="16" customWidth="1"/>
    <col min="8707" max="8708" width="15.25" customWidth="1"/>
    <col min="8709" max="8717" width="0" hidden="1" customWidth="1"/>
    <col min="8944" max="8944" width="6" customWidth="1"/>
    <col min="8945" max="8945" width="10" customWidth="1"/>
    <col min="8946" max="8946" width="17.375" customWidth="1"/>
    <col min="8947" max="8947" width="6.375" customWidth="1"/>
    <col min="8948" max="8948" width="6.5" customWidth="1"/>
    <col min="8949" max="8949" width="6.25" customWidth="1"/>
    <col min="8950" max="8951" width="17.625" customWidth="1"/>
    <col min="8952" max="8952" width="17.375" customWidth="1"/>
    <col min="8953" max="8954" width="16.125" customWidth="1"/>
    <col min="8955" max="8955" width="13.5" customWidth="1"/>
    <col min="8956" max="8956" width="15.125" customWidth="1"/>
    <col min="8957" max="8957" width="7.75" customWidth="1"/>
    <col min="8958" max="8958" width="16.125" customWidth="1"/>
    <col min="8959" max="8959" width="16" customWidth="1"/>
    <col min="8960" max="8960" width="14.25" customWidth="1"/>
    <col min="8961" max="8961" width="15.5" customWidth="1"/>
    <col min="8962" max="8962" width="16" customWidth="1"/>
    <col min="8963" max="8964" width="15.25" customWidth="1"/>
    <col min="8965" max="8973" width="0" hidden="1" customWidth="1"/>
    <col min="9200" max="9200" width="6" customWidth="1"/>
    <col min="9201" max="9201" width="10" customWidth="1"/>
    <col min="9202" max="9202" width="17.375" customWidth="1"/>
    <col min="9203" max="9203" width="6.375" customWidth="1"/>
    <col min="9204" max="9204" width="6.5" customWidth="1"/>
    <col min="9205" max="9205" width="6.25" customWidth="1"/>
    <col min="9206" max="9207" width="17.625" customWidth="1"/>
    <col min="9208" max="9208" width="17.375" customWidth="1"/>
    <col min="9209" max="9210" width="16.125" customWidth="1"/>
    <col min="9211" max="9211" width="13.5" customWidth="1"/>
    <col min="9212" max="9212" width="15.125" customWidth="1"/>
    <col min="9213" max="9213" width="7.75" customWidth="1"/>
    <col min="9214" max="9214" width="16.125" customWidth="1"/>
    <col min="9215" max="9215" width="16" customWidth="1"/>
    <col min="9216" max="9216" width="14.25" customWidth="1"/>
    <col min="9217" max="9217" width="15.5" customWidth="1"/>
    <col min="9218" max="9218" width="16" customWidth="1"/>
    <col min="9219" max="9220" width="15.25" customWidth="1"/>
    <col min="9221" max="9229" width="0" hidden="1" customWidth="1"/>
    <col min="9456" max="9456" width="6" customWidth="1"/>
    <col min="9457" max="9457" width="10" customWidth="1"/>
    <col min="9458" max="9458" width="17.375" customWidth="1"/>
    <col min="9459" max="9459" width="6.375" customWidth="1"/>
    <col min="9460" max="9460" width="6.5" customWidth="1"/>
    <col min="9461" max="9461" width="6.25" customWidth="1"/>
    <col min="9462" max="9463" width="17.625" customWidth="1"/>
    <col min="9464" max="9464" width="17.375" customWidth="1"/>
    <col min="9465" max="9466" width="16.125" customWidth="1"/>
    <col min="9467" max="9467" width="13.5" customWidth="1"/>
    <col min="9468" max="9468" width="15.125" customWidth="1"/>
    <col min="9469" max="9469" width="7.75" customWidth="1"/>
    <col min="9470" max="9470" width="16.125" customWidth="1"/>
    <col min="9471" max="9471" width="16" customWidth="1"/>
    <col min="9472" max="9472" width="14.25" customWidth="1"/>
    <col min="9473" max="9473" width="15.5" customWidth="1"/>
    <col min="9474" max="9474" width="16" customWidth="1"/>
    <col min="9475" max="9476" width="15.25" customWidth="1"/>
    <col min="9477" max="9485" width="0" hidden="1" customWidth="1"/>
    <col min="9712" max="9712" width="6" customWidth="1"/>
    <col min="9713" max="9713" width="10" customWidth="1"/>
    <col min="9714" max="9714" width="17.375" customWidth="1"/>
    <col min="9715" max="9715" width="6.375" customWidth="1"/>
    <col min="9716" max="9716" width="6.5" customWidth="1"/>
    <col min="9717" max="9717" width="6.25" customWidth="1"/>
    <col min="9718" max="9719" width="17.625" customWidth="1"/>
    <col min="9720" max="9720" width="17.375" customWidth="1"/>
    <col min="9721" max="9722" width="16.125" customWidth="1"/>
    <col min="9723" max="9723" width="13.5" customWidth="1"/>
    <col min="9724" max="9724" width="15.125" customWidth="1"/>
    <col min="9725" max="9725" width="7.75" customWidth="1"/>
    <col min="9726" max="9726" width="16.125" customWidth="1"/>
    <col min="9727" max="9727" width="16" customWidth="1"/>
    <col min="9728" max="9728" width="14.25" customWidth="1"/>
    <col min="9729" max="9729" width="15.5" customWidth="1"/>
    <col min="9730" max="9730" width="16" customWidth="1"/>
    <col min="9731" max="9732" width="15.25" customWidth="1"/>
    <col min="9733" max="9741" width="0" hidden="1" customWidth="1"/>
    <col min="9968" max="9968" width="6" customWidth="1"/>
    <col min="9969" max="9969" width="10" customWidth="1"/>
    <col min="9970" max="9970" width="17.375" customWidth="1"/>
    <col min="9971" max="9971" width="6.375" customWidth="1"/>
    <col min="9972" max="9972" width="6.5" customWidth="1"/>
    <col min="9973" max="9973" width="6.25" customWidth="1"/>
    <col min="9974" max="9975" width="17.625" customWidth="1"/>
    <col min="9976" max="9976" width="17.375" customWidth="1"/>
    <col min="9977" max="9978" width="16.125" customWidth="1"/>
    <col min="9979" max="9979" width="13.5" customWidth="1"/>
    <col min="9980" max="9980" width="15.125" customWidth="1"/>
    <col min="9981" max="9981" width="7.75" customWidth="1"/>
    <col min="9982" max="9982" width="16.125" customWidth="1"/>
    <col min="9983" max="9983" width="16" customWidth="1"/>
    <col min="9984" max="9984" width="14.25" customWidth="1"/>
    <col min="9985" max="9985" width="15.5" customWidth="1"/>
    <col min="9986" max="9986" width="16" customWidth="1"/>
    <col min="9987" max="9988" width="15.25" customWidth="1"/>
    <col min="9989" max="9997" width="0" hidden="1" customWidth="1"/>
    <col min="10224" max="10224" width="6" customWidth="1"/>
    <col min="10225" max="10225" width="10" customWidth="1"/>
    <col min="10226" max="10226" width="17.375" customWidth="1"/>
    <col min="10227" max="10227" width="6.375" customWidth="1"/>
    <col min="10228" max="10228" width="6.5" customWidth="1"/>
    <col min="10229" max="10229" width="6.25" customWidth="1"/>
    <col min="10230" max="10231" width="17.625" customWidth="1"/>
    <col min="10232" max="10232" width="17.375" customWidth="1"/>
    <col min="10233" max="10234" width="16.125" customWidth="1"/>
    <col min="10235" max="10235" width="13.5" customWidth="1"/>
    <col min="10236" max="10236" width="15.125" customWidth="1"/>
    <col min="10237" max="10237" width="7.75" customWidth="1"/>
    <col min="10238" max="10238" width="16.125" customWidth="1"/>
    <col min="10239" max="10239" width="16" customWidth="1"/>
    <col min="10240" max="10240" width="14.25" customWidth="1"/>
    <col min="10241" max="10241" width="15.5" customWidth="1"/>
    <col min="10242" max="10242" width="16" customWidth="1"/>
    <col min="10243" max="10244" width="15.25" customWidth="1"/>
    <col min="10245" max="10253" width="0" hidden="1" customWidth="1"/>
    <col min="10480" max="10480" width="6" customWidth="1"/>
    <col min="10481" max="10481" width="10" customWidth="1"/>
    <col min="10482" max="10482" width="17.375" customWidth="1"/>
    <col min="10483" max="10483" width="6.375" customWidth="1"/>
    <col min="10484" max="10484" width="6.5" customWidth="1"/>
    <col min="10485" max="10485" width="6.25" customWidth="1"/>
    <col min="10486" max="10487" width="17.625" customWidth="1"/>
    <col min="10488" max="10488" width="17.375" customWidth="1"/>
    <col min="10489" max="10490" width="16.125" customWidth="1"/>
    <col min="10491" max="10491" width="13.5" customWidth="1"/>
    <col min="10492" max="10492" width="15.125" customWidth="1"/>
    <col min="10493" max="10493" width="7.75" customWidth="1"/>
    <col min="10494" max="10494" width="16.125" customWidth="1"/>
    <col min="10495" max="10495" width="16" customWidth="1"/>
    <col min="10496" max="10496" width="14.25" customWidth="1"/>
    <col min="10497" max="10497" width="15.5" customWidth="1"/>
    <col min="10498" max="10498" width="16" customWidth="1"/>
    <col min="10499" max="10500" width="15.25" customWidth="1"/>
    <col min="10501" max="10509" width="0" hidden="1" customWidth="1"/>
    <col min="10736" max="10736" width="6" customWidth="1"/>
    <col min="10737" max="10737" width="10" customWidth="1"/>
    <col min="10738" max="10738" width="17.375" customWidth="1"/>
    <col min="10739" max="10739" width="6.375" customWidth="1"/>
    <col min="10740" max="10740" width="6.5" customWidth="1"/>
    <col min="10741" max="10741" width="6.25" customWidth="1"/>
    <col min="10742" max="10743" width="17.625" customWidth="1"/>
    <col min="10744" max="10744" width="17.375" customWidth="1"/>
    <col min="10745" max="10746" width="16.125" customWidth="1"/>
    <col min="10747" max="10747" width="13.5" customWidth="1"/>
    <col min="10748" max="10748" width="15.125" customWidth="1"/>
    <col min="10749" max="10749" width="7.75" customWidth="1"/>
    <col min="10750" max="10750" width="16.125" customWidth="1"/>
    <col min="10751" max="10751" width="16" customWidth="1"/>
    <col min="10752" max="10752" width="14.25" customWidth="1"/>
    <col min="10753" max="10753" width="15.5" customWidth="1"/>
    <col min="10754" max="10754" width="16" customWidth="1"/>
    <col min="10755" max="10756" width="15.25" customWidth="1"/>
    <col min="10757" max="10765" width="0" hidden="1" customWidth="1"/>
    <col min="10992" max="10992" width="6" customWidth="1"/>
    <col min="10993" max="10993" width="10" customWidth="1"/>
    <col min="10994" max="10994" width="17.375" customWidth="1"/>
    <col min="10995" max="10995" width="6.375" customWidth="1"/>
    <col min="10996" max="10996" width="6.5" customWidth="1"/>
    <col min="10997" max="10997" width="6.25" customWidth="1"/>
    <col min="10998" max="10999" width="17.625" customWidth="1"/>
    <col min="11000" max="11000" width="17.375" customWidth="1"/>
    <col min="11001" max="11002" width="16.125" customWidth="1"/>
    <col min="11003" max="11003" width="13.5" customWidth="1"/>
    <col min="11004" max="11004" width="15.125" customWidth="1"/>
    <col min="11005" max="11005" width="7.75" customWidth="1"/>
    <col min="11006" max="11006" width="16.125" customWidth="1"/>
    <col min="11007" max="11007" width="16" customWidth="1"/>
    <col min="11008" max="11008" width="14.25" customWidth="1"/>
    <col min="11009" max="11009" width="15.5" customWidth="1"/>
    <col min="11010" max="11010" width="16" customWidth="1"/>
    <col min="11011" max="11012" width="15.25" customWidth="1"/>
    <col min="11013" max="11021" width="0" hidden="1" customWidth="1"/>
    <col min="11248" max="11248" width="6" customWidth="1"/>
    <col min="11249" max="11249" width="10" customWidth="1"/>
    <col min="11250" max="11250" width="17.375" customWidth="1"/>
    <col min="11251" max="11251" width="6.375" customWidth="1"/>
    <col min="11252" max="11252" width="6.5" customWidth="1"/>
    <col min="11253" max="11253" width="6.25" customWidth="1"/>
    <col min="11254" max="11255" width="17.625" customWidth="1"/>
    <col min="11256" max="11256" width="17.375" customWidth="1"/>
    <col min="11257" max="11258" width="16.125" customWidth="1"/>
    <col min="11259" max="11259" width="13.5" customWidth="1"/>
    <col min="11260" max="11260" width="15.125" customWidth="1"/>
    <col min="11261" max="11261" width="7.75" customWidth="1"/>
    <col min="11262" max="11262" width="16.125" customWidth="1"/>
    <col min="11263" max="11263" width="16" customWidth="1"/>
    <col min="11264" max="11264" width="14.25" customWidth="1"/>
    <col min="11265" max="11265" width="15.5" customWidth="1"/>
    <col min="11266" max="11266" width="16" customWidth="1"/>
    <col min="11267" max="11268" width="15.25" customWidth="1"/>
    <col min="11269" max="11277" width="0" hidden="1" customWidth="1"/>
    <col min="11504" max="11504" width="6" customWidth="1"/>
    <col min="11505" max="11505" width="10" customWidth="1"/>
    <col min="11506" max="11506" width="17.375" customWidth="1"/>
    <col min="11507" max="11507" width="6.375" customWidth="1"/>
    <col min="11508" max="11508" width="6.5" customWidth="1"/>
    <col min="11509" max="11509" width="6.25" customWidth="1"/>
    <col min="11510" max="11511" width="17.625" customWidth="1"/>
    <col min="11512" max="11512" width="17.375" customWidth="1"/>
    <col min="11513" max="11514" width="16.125" customWidth="1"/>
    <col min="11515" max="11515" width="13.5" customWidth="1"/>
    <col min="11516" max="11516" width="15.125" customWidth="1"/>
    <col min="11517" max="11517" width="7.75" customWidth="1"/>
    <col min="11518" max="11518" width="16.125" customWidth="1"/>
    <col min="11519" max="11519" width="16" customWidth="1"/>
    <col min="11520" max="11520" width="14.25" customWidth="1"/>
    <col min="11521" max="11521" width="15.5" customWidth="1"/>
    <col min="11522" max="11522" width="16" customWidth="1"/>
    <col min="11523" max="11524" width="15.25" customWidth="1"/>
    <col min="11525" max="11533" width="0" hidden="1" customWidth="1"/>
    <col min="11760" max="11760" width="6" customWidth="1"/>
    <col min="11761" max="11761" width="10" customWidth="1"/>
    <col min="11762" max="11762" width="17.375" customWidth="1"/>
    <col min="11763" max="11763" width="6.375" customWidth="1"/>
    <col min="11764" max="11764" width="6.5" customWidth="1"/>
    <col min="11765" max="11765" width="6.25" customWidth="1"/>
    <col min="11766" max="11767" width="17.625" customWidth="1"/>
    <col min="11768" max="11768" width="17.375" customWidth="1"/>
    <col min="11769" max="11770" width="16.125" customWidth="1"/>
    <col min="11771" max="11771" width="13.5" customWidth="1"/>
    <col min="11772" max="11772" width="15.125" customWidth="1"/>
    <col min="11773" max="11773" width="7.75" customWidth="1"/>
    <col min="11774" max="11774" width="16.125" customWidth="1"/>
    <col min="11775" max="11775" width="16" customWidth="1"/>
    <col min="11776" max="11776" width="14.25" customWidth="1"/>
    <col min="11777" max="11777" width="15.5" customWidth="1"/>
    <col min="11778" max="11778" width="16" customWidth="1"/>
    <col min="11779" max="11780" width="15.25" customWidth="1"/>
    <col min="11781" max="11789" width="0" hidden="1" customWidth="1"/>
    <col min="12016" max="12016" width="6" customWidth="1"/>
    <col min="12017" max="12017" width="10" customWidth="1"/>
    <col min="12018" max="12018" width="17.375" customWidth="1"/>
    <col min="12019" max="12019" width="6.375" customWidth="1"/>
    <col min="12020" max="12020" width="6.5" customWidth="1"/>
    <col min="12021" max="12021" width="6.25" customWidth="1"/>
    <col min="12022" max="12023" width="17.625" customWidth="1"/>
    <col min="12024" max="12024" width="17.375" customWidth="1"/>
    <col min="12025" max="12026" width="16.125" customWidth="1"/>
    <col min="12027" max="12027" width="13.5" customWidth="1"/>
    <col min="12028" max="12028" width="15.125" customWidth="1"/>
    <col min="12029" max="12029" width="7.75" customWidth="1"/>
    <col min="12030" max="12030" width="16.125" customWidth="1"/>
    <col min="12031" max="12031" width="16" customWidth="1"/>
    <col min="12032" max="12032" width="14.25" customWidth="1"/>
    <col min="12033" max="12033" width="15.5" customWidth="1"/>
    <col min="12034" max="12034" width="16" customWidth="1"/>
    <col min="12035" max="12036" width="15.25" customWidth="1"/>
    <col min="12037" max="12045" width="0" hidden="1" customWidth="1"/>
    <col min="12272" max="12272" width="6" customWidth="1"/>
    <col min="12273" max="12273" width="10" customWidth="1"/>
    <col min="12274" max="12274" width="17.375" customWidth="1"/>
    <col min="12275" max="12275" width="6.375" customWidth="1"/>
    <col min="12276" max="12276" width="6.5" customWidth="1"/>
    <col min="12277" max="12277" width="6.25" customWidth="1"/>
    <col min="12278" max="12279" width="17.625" customWidth="1"/>
    <col min="12280" max="12280" width="17.375" customWidth="1"/>
    <col min="12281" max="12282" width="16.125" customWidth="1"/>
    <col min="12283" max="12283" width="13.5" customWidth="1"/>
    <col min="12284" max="12284" width="15.125" customWidth="1"/>
    <col min="12285" max="12285" width="7.75" customWidth="1"/>
    <col min="12286" max="12286" width="16.125" customWidth="1"/>
    <col min="12287" max="12287" width="16" customWidth="1"/>
    <col min="12288" max="12288" width="14.25" customWidth="1"/>
    <col min="12289" max="12289" width="15.5" customWidth="1"/>
    <col min="12290" max="12290" width="16" customWidth="1"/>
    <col min="12291" max="12292" width="15.25" customWidth="1"/>
    <col min="12293" max="12301" width="0" hidden="1" customWidth="1"/>
    <col min="12528" max="12528" width="6" customWidth="1"/>
    <col min="12529" max="12529" width="10" customWidth="1"/>
    <col min="12530" max="12530" width="17.375" customWidth="1"/>
    <col min="12531" max="12531" width="6.375" customWidth="1"/>
    <col min="12532" max="12532" width="6.5" customWidth="1"/>
    <col min="12533" max="12533" width="6.25" customWidth="1"/>
    <col min="12534" max="12535" width="17.625" customWidth="1"/>
    <col min="12536" max="12536" width="17.375" customWidth="1"/>
    <col min="12537" max="12538" width="16.125" customWidth="1"/>
    <col min="12539" max="12539" width="13.5" customWidth="1"/>
    <col min="12540" max="12540" width="15.125" customWidth="1"/>
    <col min="12541" max="12541" width="7.75" customWidth="1"/>
    <col min="12542" max="12542" width="16.125" customWidth="1"/>
    <col min="12543" max="12543" width="16" customWidth="1"/>
    <col min="12544" max="12544" width="14.25" customWidth="1"/>
    <col min="12545" max="12545" width="15.5" customWidth="1"/>
    <col min="12546" max="12546" width="16" customWidth="1"/>
    <col min="12547" max="12548" width="15.25" customWidth="1"/>
    <col min="12549" max="12557" width="0" hidden="1" customWidth="1"/>
    <col min="12784" max="12784" width="6" customWidth="1"/>
    <col min="12785" max="12785" width="10" customWidth="1"/>
    <col min="12786" max="12786" width="17.375" customWidth="1"/>
    <col min="12787" max="12787" width="6.375" customWidth="1"/>
    <col min="12788" max="12788" width="6.5" customWidth="1"/>
    <col min="12789" max="12789" width="6.25" customWidth="1"/>
    <col min="12790" max="12791" width="17.625" customWidth="1"/>
    <col min="12792" max="12792" width="17.375" customWidth="1"/>
    <col min="12793" max="12794" width="16.125" customWidth="1"/>
    <col min="12795" max="12795" width="13.5" customWidth="1"/>
    <col min="12796" max="12796" width="15.125" customWidth="1"/>
    <col min="12797" max="12797" width="7.75" customWidth="1"/>
    <col min="12798" max="12798" width="16.125" customWidth="1"/>
    <col min="12799" max="12799" width="16" customWidth="1"/>
    <col min="12800" max="12800" width="14.25" customWidth="1"/>
    <col min="12801" max="12801" width="15.5" customWidth="1"/>
    <col min="12802" max="12802" width="16" customWidth="1"/>
    <col min="12803" max="12804" width="15.25" customWidth="1"/>
    <col min="12805" max="12813" width="0" hidden="1" customWidth="1"/>
    <col min="13040" max="13040" width="6" customWidth="1"/>
    <col min="13041" max="13041" width="10" customWidth="1"/>
    <col min="13042" max="13042" width="17.375" customWidth="1"/>
    <col min="13043" max="13043" width="6.375" customWidth="1"/>
    <col min="13044" max="13044" width="6.5" customWidth="1"/>
    <col min="13045" max="13045" width="6.25" customWidth="1"/>
    <col min="13046" max="13047" width="17.625" customWidth="1"/>
    <col min="13048" max="13048" width="17.375" customWidth="1"/>
    <col min="13049" max="13050" width="16.125" customWidth="1"/>
    <col min="13051" max="13051" width="13.5" customWidth="1"/>
    <col min="13052" max="13052" width="15.125" customWidth="1"/>
    <col min="13053" max="13053" width="7.75" customWidth="1"/>
    <col min="13054" max="13054" width="16.125" customWidth="1"/>
    <col min="13055" max="13055" width="16" customWidth="1"/>
    <col min="13056" max="13056" width="14.25" customWidth="1"/>
    <col min="13057" max="13057" width="15.5" customWidth="1"/>
    <col min="13058" max="13058" width="16" customWidth="1"/>
    <col min="13059" max="13060" width="15.25" customWidth="1"/>
    <col min="13061" max="13069" width="0" hidden="1" customWidth="1"/>
    <col min="13296" max="13296" width="6" customWidth="1"/>
    <col min="13297" max="13297" width="10" customWidth="1"/>
    <col min="13298" max="13298" width="17.375" customWidth="1"/>
    <col min="13299" max="13299" width="6.375" customWidth="1"/>
    <col min="13300" max="13300" width="6.5" customWidth="1"/>
    <col min="13301" max="13301" width="6.25" customWidth="1"/>
    <col min="13302" max="13303" width="17.625" customWidth="1"/>
    <col min="13304" max="13304" width="17.375" customWidth="1"/>
    <col min="13305" max="13306" width="16.125" customWidth="1"/>
    <col min="13307" max="13307" width="13.5" customWidth="1"/>
    <col min="13308" max="13308" width="15.125" customWidth="1"/>
    <col min="13309" max="13309" width="7.75" customWidth="1"/>
    <col min="13310" max="13310" width="16.125" customWidth="1"/>
    <col min="13311" max="13311" width="16" customWidth="1"/>
    <col min="13312" max="13312" width="14.25" customWidth="1"/>
    <col min="13313" max="13313" width="15.5" customWidth="1"/>
    <col min="13314" max="13314" width="16" customWidth="1"/>
    <col min="13315" max="13316" width="15.25" customWidth="1"/>
    <col min="13317" max="13325" width="0" hidden="1" customWidth="1"/>
    <col min="13552" max="13552" width="6" customWidth="1"/>
    <col min="13553" max="13553" width="10" customWidth="1"/>
    <col min="13554" max="13554" width="17.375" customWidth="1"/>
    <col min="13555" max="13555" width="6.375" customWidth="1"/>
    <col min="13556" max="13556" width="6.5" customWidth="1"/>
    <col min="13557" max="13557" width="6.25" customWidth="1"/>
    <col min="13558" max="13559" width="17.625" customWidth="1"/>
    <col min="13560" max="13560" width="17.375" customWidth="1"/>
    <col min="13561" max="13562" width="16.125" customWidth="1"/>
    <col min="13563" max="13563" width="13.5" customWidth="1"/>
    <col min="13564" max="13564" width="15.125" customWidth="1"/>
    <col min="13565" max="13565" width="7.75" customWidth="1"/>
    <col min="13566" max="13566" width="16.125" customWidth="1"/>
    <col min="13567" max="13567" width="16" customWidth="1"/>
    <col min="13568" max="13568" width="14.25" customWidth="1"/>
    <col min="13569" max="13569" width="15.5" customWidth="1"/>
    <col min="13570" max="13570" width="16" customWidth="1"/>
    <col min="13571" max="13572" width="15.25" customWidth="1"/>
    <col min="13573" max="13581" width="0" hidden="1" customWidth="1"/>
    <col min="13808" max="13808" width="6" customWidth="1"/>
    <col min="13809" max="13809" width="10" customWidth="1"/>
    <col min="13810" max="13810" width="17.375" customWidth="1"/>
    <col min="13811" max="13811" width="6.375" customWidth="1"/>
    <col min="13812" max="13812" width="6.5" customWidth="1"/>
    <col min="13813" max="13813" width="6.25" customWidth="1"/>
    <col min="13814" max="13815" width="17.625" customWidth="1"/>
    <col min="13816" max="13816" width="17.375" customWidth="1"/>
    <col min="13817" max="13818" width="16.125" customWidth="1"/>
    <col min="13819" max="13819" width="13.5" customWidth="1"/>
    <col min="13820" max="13820" width="15.125" customWidth="1"/>
    <col min="13821" max="13821" width="7.75" customWidth="1"/>
    <col min="13822" max="13822" width="16.125" customWidth="1"/>
    <col min="13823" max="13823" width="16" customWidth="1"/>
    <col min="13824" max="13824" width="14.25" customWidth="1"/>
    <col min="13825" max="13825" width="15.5" customWidth="1"/>
    <col min="13826" max="13826" width="16" customWidth="1"/>
    <col min="13827" max="13828" width="15.25" customWidth="1"/>
    <col min="13829" max="13837" width="0" hidden="1" customWidth="1"/>
    <col min="14064" max="14064" width="6" customWidth="1"/>
    <col min="14065" max="14065" width="10" customWidth="1"/>
    <col min="14066" max="14066" width="17.375" customWidth="1"/>
    <col min="14067" max="14067" width="6.375" customWidth="1"/>
    <col min="14068" max="14068" width="6.5" customWidth="1"/>
    <col min="14069" max="14069" width="6.25" customWidth="1"/>
    <col min="14070" max="14071" width="17.625" customWidth="1"/>
    <col min="14072" max="14072" width="17.375" customWidth="1"/>
    <col min="14073" max="14074" width="16.125" customWidth="1"/>
    <col min="14075" max="14075" width="13.5" customWidth="1"/>
    <col min="14076" max="14076" width="15.125" customWidth="1"/>
    <col min="14077" max="14077" width="7.75" customWidth="1"/>
    <col min="14078" max="14078" width="16.125" customWidth="1"/>
    <col min="14079" max="14079" width="16" customWidth="1"/>
    <col min="14080" max="14080" width="14.25" customWidth="1"/>
    <col min="14081" max="14081" width="15.5" customWidth="1"/>
    <col min="14082" max="14082" width="16" customWidth="1"/>
    <col min="14083" max="14084" width="15.25" customWidth="1"/>
    <col min="14085" max="14093" width="0" hidden="1" customWidth="1"/>
    <col min="14320" max="14320" width="6" customWidth="1"/>
    <col min="14321" max="14321" width="10" customWidth="1"/>
    <col min="14322" max="14322" width="17.375" customWidth="1"/>
    <col min="14323" max="14323" width="6.375" customWidth="1"/>
    <col min="14324" max="14324" width="6.5" customWidth="1"/>
    <col min="14325" max="14325" width="6.25" customWidth="1"/>
    <col min="14326" max="14327" width="17.625" customWidth="1"/>
    <col min="14328" max="14328" width="17.375" customWidth="1"/>
    <col min="14329" max="14330" width="16.125" customWidth="1"/>
    <col min="14331" max="14331" width="13.5" customWidth="1"/>
    <col min="14332" max="14332" width="15.125" customWidth="1"/>
    <col min="14333" max="14333" width="7.75" customWidth="1"/>
    <col min="14334" max="14334" width="16.125" customWidth="1"/>
    <col min="14335" max="14335" width="16" customWidth="1"/>
    <col min="14336" max="14336" width="14.25" customWidth="1"/>
    <col min="14337" max="14337" width="15.5" customWidth="1"/>
    <col min="14338" max="14338" width="16" customWidth="1"/>
    <col min="14339" max="14340" width="15.25" customWidth="1"/>
    <col min="14341" max="14349" width="0" hidden="1" customWidth="1"/>
    <col min="14576" max="14576" width="6" customWidth="1"/>
    <col min="14577" max="14577" width="10" customWidth="1"/>
    <col min="14578" max="14578" width="17.375" customWidth="1"/>
    <col min="14579" max="14579" width="6.375" customWidth="1"/>
    <col min="14580" max="14580" width="6.5" customWidth="1"/>
    <col min="14581" max="14581" width="6.25" customWidth="1"/>
    <col min="14582" max="14583" width="17.625" customWidth="1"/>
    <col min="14584" max="14584" width="17.375" customWidth="1"/>
    <col min="14585" max="14586" width="16.125" customWidth="1"/>
    <col min="14587" max="14587" width="13.5" customWidth="1"/>
    <col min="14588" max="14588" width="15.125" customWidth="1"/>
    <col min="14589" max="14589" width="7.75" customWidth="1"/>
    <col min="14590" max="14590" width="16.125" customWidth="1"/>
    <col min="14591" max="14591" width="16" customWidth="1"/>
    <col min="14592" max="14592" width="14.25" customWidth="1"/>
    <col min="14593" max="14593" width="15.5" customWidth="1"/>
    <col min="14594" max="14594" width="16" customWidth="1"/>
    <col min="14595" max="14596" width="15.25" customWidth="1"/>
    <col min="14597" max="14605" width="0" hidden="1" customWidth="1"/>
    <col min="14832" max="14832" width="6" customWidth="1"/>
    <col min="14833" max="14833" width="10" customWidth="1"/>
    <col min="14834" max="14834" width="17.375" customWidth="1"/>
    <col min="14835" max="14835" width="6.375" customWidth="1"/>
    <col min="14836" max="14836" width="6.5" customWidth="1"/>
    <col min="14837" max="14837" width="6.25" customWidth="1"/>
    <col min="14838" max="14839" width="17.625" customWidth="1"/>
    <col min="14840" max="14840" width="17.375" customWidth="1"/>
    <col min="14841" max="14842" width="16.125" customWidth="1"/>
    <col min="14843" max="14843" width="13.5" customWidth="1"/>
    <col min="14844" max="14844" width="15.125" customWidth="1"/>
    <col min="14845" max="14845" width="7.75" customWidth="1"/>
    <col min="14846" max="14846" width="16.125" customWidth="1"/>
    <col min="14847" max="14847" width="16" customWidth="1"/>
    <col min="14848" max="14848" width="14.25" customWidth="1"/>
    <col min="14849" max="14849" width="15.5" customWidth="1"/>
    <col min="14850" max="14850" width="16" customWidth="1"/>
    <col min="14851" max="14852" width="15.25" customWidth="1"/>
    <col min="14853" max="14861" width="0" hidden="1" customWidth="1"/>
    <col min="15088" max="15088" width="6" customWidth="1"/>
    <col min="15089" max="15089" width="10" customWidth="1"/>
    <col min="15090" max="15090" width="17.375" customWidth="1"/>
    <col min="15091" max="15091" width="6.375" customWidth="1"/>
    <col min="15092" max="15092" width="6.5" customWidth="1"/>
    <col min="15093" max="15093" width="6.25" customWidth="1"/>
    <col min="15094" max="15095" width="17.625" customWidth="1"/>
    <col min="15096" max="15096" width="17.375" customWidth="1"/>
    <col min="15097" max="15098" width="16.125" customWidth="1"/>
    <col min="15099" max="15099" width="13.5" customWidth="1"/>
    <col min="15100" max="15100" width="15.125" customWidth="1"/>
    <col min="15101" max="15101" width="7.75" customWidth="1"/>
    <col min="15102" max="15102" width="16.125" customWidth="1"/>
    <col min="15103" max="15103" width="16" customWidth="1"/>
    <col min="15104" max="15104" width="14.25" customWidth="1"/>
    <col min="15105" max="15105" width="15.5" customWidth="1"/>
    <col min="15106" max="15106" width="16" customWidth="1"/>
    <col min="15107" max="15108" width="15.25" customWidth="1"/>
    <col min="15109" max="15117" width="0" hidden="1" customWidth="1"/>
    <col min="15344" max="15344" width="6" customWidth="1"/>
    <col min="15345" max="15345" width="10" customWidth="1"/>
    <col min="15346" max="15346" width="17.375" customWidth="1"/>
    <col min="15347" max="15347" width="6.375" customWidth="1"/>
    <col min="15348" max="15348" width="6.5" customWidth="1"/>
    <col min="15349" max="15349" width="6.25" customWidth="1"/>
    <col min="15350" max="15351" width="17.625" customWidth="1"/>
    <col min="15352" max="15352" width="17.375" customWidth="1"/>
    <col min="15353" max="15354" width="16.125" customWidth="1"/>
    <col min="15355" max="15355" width="13.5" customWidth="1"/>
    <col min="15356" max="15356" width="15.125" customWidth="1"/>
    <col min="15357" max="15357" width="7.75" customWidth="1"/>
    <col min="15358" max="15358" width="16.125" customWidth="1"/>
    <col min="15359" max="15359" width="16" customWidth="1"/>
    <col min="15360" max="15360" width="14.25" customWidth="1"/>
    <col min="15361" max="15361" width="15.5" customWidth="1"/>
    <col min="15362" max="15362" width="16" customWidth="1"/>
    <col min="15363" max="15364" width="15.25" customWidth="1"/>
    <col min="15365" max="15373" width="0" hidden="1" customWidth="1"/>
    <col min="15600" max="15600" width="6" customWidth="1"/>
    <col min="15601" max="15601" width="10" customWidth="1"/>
    <col min="15602" max="15602" width="17.375" customWidth="1"/>
    <col min="15603" max="15603" width="6.375" customWidth="1"/>
    <col min="15604" max="15604" width="6.5" customWidth="1"/>
    <col min="15605" max="15605" width="6.25" customWidth="1"/>
    <col min="15606" max="15607" width="17.625" customWidth="1"/>
    <col min="15608" max="15608" width="17.375" customWidth="1"/>
    <col min="15609" max="15610" width="16.125" customWidth="1"/>
    <col min="15611" max="15611" width="13.5" customWidth="1"/>
    <col min="15612" max="15612" width="15.125" customWidth="1"/>
    <col min="15613" max="15613" width="7.75" customWidth="1"/>
    <col min="15614" max="15614" width="16.125" customWidth="1"/>
    <col min="15615" max="15615" width="16" customWidth="1"/>
    <col min="15616" max="15616" width="14.25" customWidth="1"/>
    <col min="15617" max="15617" width="15.5" customWidth="1"/>
    <col min="15618" max="15618" width="16" customWidth="1"/>
    <col min="15619" max="15620" width="15.25" customWidth="1"/>
    <col min="15621" max="15629" width="0" hidden="1" customWidth="1"/>
    <col min="15856" max="15856" width="6" customWidth="1"/>
    <col min="15857" max="15857" width="10" customWidth="1"/>
    <col min="15858" max="15858" width="17.375" customWidth="1"/>
    <col min="15859" max="15859" width="6.375" customWidth="1"/>
    <col min="15860" max="15860" width="6.5" customWidth="1"/>
    <col min="15861" max="15861" width="6.25" customWidth="1"/>
    <col min="15862" max="15863" width="17.625" customWidth="1"/>
    <col min="15864" max="15864" width="17.375" customWidth="1"/>
    <col min="15865" max="15866" width="16.125" customWidth="1"/>
    <col min="15867" max="15867" width="13.5" customWidth="1"/>
    <col min="15868" max="15868" width="15.125" customWidth="1"/>
    <col min="15869" max="15869" width="7.75" customWidth="1"/>
    <col min="15870" max="15870" width="16.125" customWidth="1"/>
    <col min="15871" max="15871" width="16" customWidth="1"/>
    <col min="15872" max="15872" width="14.25" customWidth="1"/>
    <col min="15873" max="15873" width="15.5" customWidth="1"/>
    <col min="15874" max="15874" width="16" customWidth="1"/>
    <col min="15875" max="15876" width="15.25" customWidth="1"/>
    <col min="15877" max="15885" width="0" hidden="1" customWidth="1"/>
    <col min="16112" max="16112" width="6" customWidth="1"/>
    <col min="16113" max="16113" width="10" customWidth="1"/>
    <col min="16114" max="16114" width="17.375" customWidth="1"/>
    <col min="16115" max="16115" width="6.375" customWidth="1"/>
    <col min="16116" max="16116" width="6.5" customWidth="1"/>
    <col min="16117" max="16117" width="6.25" customWidth="1"/>
    <col min="16118" max="16119" width="17.625" customWidth="1"/>
    <col min="16120" max="16120" width="17.375" customWidth="1"/>
    <col min="16121" max="16122" width="16.125" customWidth="1"/>
    <col min="16123" max="16123" width="13.5" customWidth="1"/>
    <col min="16124" max="16124" width="15.125" customWidth="1"/>
    <col min="16125" max="16125" width="7.75" customWidth="1"/>
    <col min="16126" max="16126" width="16.125" customWidth="1"/>
    <col min="16127" max="16127" width="16" customWidth="1"/>
    <col min="16128" max="16128" width="14.25" customWidth="1"/>
    <col min="16129" max="16129" width="15.5" customWidth="1"/>
    <col min="16130" max="16130" width="16" customWidth="1"/>
    <col min="16131" max="16132" width="15.25" customWidth="1"/>
    <col min="16133" max="16141" width="0" hidden="1" customWidth="1"/>
  </cols>
  <sheetData>
    <row r="1" spans="1:13" ht="35.1" customHeight="1" x14ac:dyDescent="0.3">
      <c r="A1" s="247" t="s">
        <v>193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</row>
    <row r="2" spans="1:13" ht="24.75" customHeight="1" x14ac:dyDescent="0.15">
      <c r="A2" s="249" t="s">
        <v>86</v>
      </c>
      <c r="B2" s="249"/>
      <c r="C2" s="60"/>
      <c r="E2" s="48"/>
      <c r="F2" s="48"/>
      <c r="G2" s="48"/>
      <c r="H2" s="49"/>
      <c r="I2" s="49"/>
      <c r="M2" s="5" t="s">
        <v>52</v>
      </c>
    </row>
    <row r="3" spans="1:13" ht="30" customHeight="1" x14ac:dyDescent="0.3">
      <c r="A3" s="53" t="s">
        <v>159</v>
      </c>
      <c r="B3" s="53" t="s">
        <v>163</v>
      </c>
      <c r="C3" s="53" t="s">
        <v>144</v>
      </c>
      <c r="D3" s="53" t="s">
        <v>169</v>
      </c>
      <c r="E3" s="53" t="s">
        <v>134</v>
      </c>
      <c r="F3" s="59" t="s">
        <v>82</v>
      </c>
      <c r="G3" s="53" t="s">
        <v>75</v>
      </c>
      <c r="H3" s="53" t="s">
        <v>81</v>
      </c>
      <c r="I3" s="53" t="s">
        <v>58</v>
      </c>
      <c r="J3" s="54" t="s">
        <v>85</v>
      </c>
      <c r="K3" s="54" t="s">
        <v>168</v>
      </c>
      <c r="L3" s="55" t="s">
        <v>140</v>
      </c>
      <c r="M3" s="54" t="s">
        <v>54</v>
      </c>
    </row>
    <row r="4" spans="1:13" ht="30" customHeight="1" x14ac:dyDescent="0.3">
      <c r="A4" s="264" t="s">
        <v>171</v>
      </c>
      <c r="B4" s="264"/>
      <c r="C4" s="264"/>
      <c r="D4" s="264"/>
      <c r="E4" s="56">
        <f t="shared" ref="E4:M4" si="0">SUM(E5:E18)</f>
        <v>43592500</v>
      </c>
      <c r="F4" s="56">
        <f t="shared" si="0"/>
        <v>515672300</v>
      </c>
      <c r="G4" s="56">
        <f t="shared" si="0"/>
        <v>52075620</v>
      </c>
      <c r="H4" s="56">
        <f t="shared" si="0"/>
        <v>7600000</v>
      </c>
      <c r="I4" s="56">
        <f t="shared" si="0"/>
        <v>83113610</v>
      </c>
      <c r="J4" s="56">
        <f t="shared" si="0"/>
        <v>142789230</v>
      </c>
      <c r="K4" s="56">
        <f t="shared" si="0"/>
        <v>658461530</v>
      </c>
      <c r="L4" s="56">
        <f t="shared" si="0"/>
        <v>67855120</v>
      </c>
      <c r="M4" s="56">
        <f t="shared" si="0"/>
        <v>590606410</v>
      </c>
    </row>
    <row r="5" spans="1:13" ht="30" customHeight="1" x14ac:dyDescent="0.3">
      <c r="A5" s="10">
        <v>1</v>
      </c>
      <c r="B5" s="10" t="s">
        <v>76</v>
      </c>
      <c r="C5" s="10" t="s">
        <v>154</v>
      </c>
      <c r="D5" s="11">
        <f>급여산출기초1!E6</f>
        <v>27</v>
      </c>
      <c r="E5" s="12">
        <f>급여산출기초1!F6</f>
        <v>5208000</v>
      </c>
      <c r="F5" s="12">
        <f>급여산출기초1!G6</f>
        <v>61956000</v>
      </c>
      <c r="G5" s="12">
        <f>급여산출기초1!H6</f>
        <v>6197520</v>
      </c>
      <c r="H5" s="12">
        <f>급여산출기초1!K6</f>
        <v>480000</v>
      </c>
      <c r="I5" s="52"/>
      <c r="J5" s="52">
        <f t="shared" ref="J5:J16" si="1">SUM(G5:I5)</f>
        <v>6677520</v>
      </c>
      <c r="K5" s="52">
        <f t="shared" ref="K5:K16" si="2">F5+J5</f>
        <v>68633520</v>
      </c>
      <c r="L5" s="52">
        <f>사회보험!M7+사회보험!N7+사회보험!O7+사회보험!P7+사회보험!Q7</f>
        <v>6325530</v>
      </c>
      <c r="M5" s="52">
        <f t="shared" ref="M5:M13" si="3">K5-L5</f>
        <v>62307990</v>
      </c>
    </row>
    <row r="6" spans="1:13" ht="30" customHeight="1" x14ac:dyDescent="0.3">
      <c r="A6" s="10">
        <v>2</v>
      </c>
      <c r="B6" s="10" t="s">
        <v>55</v>
      </c>
      <c r="C6" s="10" t="s">
        <v>152</v>
      </c>
      <c r="D6" s="11">
        <f>급여산출기초1!E7</f>
        <v>25</v>
      </c>
      <c r="E6" s="12">
        <f>급여산출기초1!F7</f>
        <v>4269800</v>
      </c>
      <c r="F6" s="12">
        <f>급여산출기초1!G7</f>
        <v>50639900</v>
      </c>
      <c r="G6" s="12">
        <f>급여산출기초1!H7</f>
        <v>5189000</v>
      </c>
      <c r="H6" s="12">
        <f>급여산출기초1!K7</f>
        <v>480000</v>
      </c>
      <c r="I6" s="52">
        <f>급여산출기초1!J7</f>
        <v>2907550</v>
      </c>
      <c r="J6" s="52">
        <f t="shared" si="1"/>
        <v>8576550</v>
      </c>
      <c r="K6" s="52">
        <f t="shared" si="2"/>
        <v>59216450</v>
      </c>
      <c r="L6" s="52">
        <f>사회보험!M8+사회보험!N8+사회보험!O8+사회보험!P8+사회보험!Q8</f>
        <v>6366840</v>
      </c>
      <c r="M6" s="52">
        <f t="shared" si="3"/>
        <v>52849610</v>
      </c>
    </row>
    <row r="7" spans="1:13" ht="30" customHeight="1" x14ac:dyDescent="0.3">
      <c r="A7" s="10">
        <v>3</v>
      </c>
      <c r="B7" s="10" t="s">
        <v>181</v>
      </c>
      <c r="C7" s="10" t="s">
        <v>150</v>
      </c>
      <c r="D7" s="11">
        <f>급여산출기초1!E8</f>
        <v>23</v>
      </c>
      <c r="E7" s="12">
        <f>급여산출기초1!F8</f>
        <v>3514800</v>
      </c>
      <c r="F7" s="12">
        <f>급여산출기초1!G8</f>
        <v>41677600</v>
      </c>
      <c r="G7" s="12">
        <f>급여산출기초1!H8</f>
        <v>4189800</v>
      </c>
      <c r="H7" s="12">
        <f>급여산출기초1!K8</f>
        <v>480000</v>
      </c>
      <c r="I7" s="52">
        <f>급여산출기초1!J8</f>
        <v>2392970</v>
      </c>
      <c r="J7" s="52">
        <f t="shared" si="1"/>
        <v>7062770</v>
      </c>
      <c r="K7" s="52">
        <f t="shared" si="2"/>
        <v>48740370</v>
      </c>
      <c r="L7" s="52">
        <f>사회보험!M9+사회보험!N9+사회보험!O9+사회보험!P9+사회보험!Q9</f>
        <v>5093320</v>
      </c>
      <c r="M7" s="52">
        <f t="shared" si="3"/>
        <v>43647050</v>
      </c>
    </row>
    <row r="8" spans="1:13" ht="30" customHeight="1" x14ac:dyDescent="0.3">
      <c r="A8" s="10">
        <v>4</v>
      </c>
      <c r="B8" s="10" t="s">
        <v>64</v>
      </c>
      <c r="C8" s="10" t="s">
        <v>166</v>
      </c>
      <c r="D8" s="11">
        <f>급여산출기초1!E9</f>
        <v>22</v>
      </c>
      <c r="E8" s="12">
        <f>급여산출기초1!F9</f>
        <v>3468200</v>
      </c>
      <c r="F8" s="12">
        <f>급여산출기초1!G9</f>
        <v>41118400</v>
      </c>
      <c r="G8" s="12">
        <f>급여산출기초1!H9</f>
        <v>4231300</v>
      </c>
      <c r="H8" s="12">
        <f>급여산출기초1!K9</f>
        <v>1680000</v>
      </c>
      <c r="I8" s="52">
        <f>급여산출기초1!J9</f>
        <v>8853240</v>
      </c>
      <c r="J8" s="52">
        <f t="shared" si="1"/>
        <v>14764540</v>
      </c>
      <c r="K8" s="52">
        <f t="shared" si="2"/>
        <v>55882940</v>
      </c>
      <c r="L8" s="52">
        <f>사회보험!M10+사회보험!N10+사회보험!O10+사회보험!P10+사회보험!Q10</f>
        <v>5913830</v>
      </c>
      <c r="M8" s="52">
        <f t="shared" si="3"/>
        <v>49969110</v>
      </c>
    </row>
    <row r="9" spans="1:13" ht="30" customHeight="1" x14ac:dyDescent="0.3">
      <c r="A9" s="10">
        <v>5</v>
      </c>
      <c r="B9" s="10" t="s">
        <v>64</v>
      </c>
      <c r="C9" s="10" t="s">
        <v>160</v>
      </c>
      <c r="D9" s="11">
        <f>급여산출기초1!E10</f>
        <v>15</v>
      </c>
      <c r="E9" s="12">
        <f>급여산출기초1!F10</f>
        <v>3054000</v>
      </c>
      <c r="F9" s="12">
        <f>급여산출기초1!G10</f>
        <v>36148000</v>
      </c>
      <c r="G9" s="12">
        <f>급여산출기초1!H10</f>
        <v>3590160</v>
      </c>
      <c r="H9" s="12">
        <f>급여산출기초1!K10</f>
        <v>400000</v>
      </c>
      <c r="I9" s="52">
        <f>급여산출기초1!J10</f>
        <v>7783060</v>
      </c>
      <c r="J9" s="52">
        <f t="shared" si="1"/>
        <v>11773220</v>
      </c>
      <c r="K9" s="52">
        <f t="shared" si="2"/>
        <v>47921220</v>
      </c>
      <c r="L9" s="52">
        <f>사회보험!M11+사회보험!N11+사회보험!O11+사회보험!P11+사회보험!Q11</f>
        <v>5053930</v>
      </c>
      <c r="M9" s="52">
        <f t="shared" si="3"/>
        <v>42867290</v>
      </c>
    </row>
    <row r="10" spans="1:13" ht="30" customHeight="1" x14ac:dyDescent="0.3">
      <c r="A10" s="10">
        <v>6</v>
      </c>
      <c r="B10" s="10" t="s">
        <v>64</v>
      </c>
      <c r="C10" s="10" t="s">
        <v>161</v>
      </c>
      <c r="D10" s="11">
        <f>급여산출기초1!E11</f>
        <v>17</v>
      </c>
      <c r="E10" s="12">
        <f>급여산출기초1!F11</f>
        <v>3477800</v>
      </c>
      <c r="F10" s="12">
        <f>급여산출기초1!G11</f>
        <v>41233600</v>
      </c>
      <c r="G10" s="12">
        <f>급여산출기초1!H11</f>
        <v>4133460</v>
      </c>
      <c r="H10" s="12">
        <f>급여산출기초1!K11</f>
        <v>0</v>
      </c>
      <c r="I10" s="52">
        <f>급여산출기초1!J11</f>
        <v>8878040</v>
      </c>
      <c r="J10" s="52">
        <f t="shared" si="1"/>
        <v>13011500</v>
      </c>
      <c r="K10" s="52">
        <f t="shared" si="2"/>
        <v>54245100</v>
      </c>
      <c r="L10" s="52">
        <f>사회보험!M12+사회보험!N12+사회보험!O12+사회보험!P12+사회보험!Q12</f>
        <v>5744030</v>
      </c>
      <c r="M10" s="52">
        <f t="shared" si="3"/>
        <v>48501070</v>
      </c>
    </row>
    <row r="11" spans="1:13" ht="30" customHeight="1" x14ac:dyDescent="0.3">
      <c r="A11" s="10">
        <v>7</v>
      </c>
      <c r="B11" s="10" t="s">
        <v>64</v>
      </c>
      <c r="C11" s="10" t="s">
        <v>148</v>
      </c>
      <c r="D11" s="11">
        <f>급여산출기초1!E12</f>
        <v>14</v>
      </c>
      <c r="E11" s="12">
        <f>급여산출기초1!F12</f>
        <v>2991800</v>
      </c>
      <c r="F11" s="12">
        <f>급여산출기초1!G12</f>
        <v>35401600</v>
      </c>
      <c r="G11" s="12">
        <f>급여산출기초1!H12</f>
        <v>3576780</v>
      </c>
      <c r="H11" s="12">
        <f>급여산출기초1!K12</f>
        <v>840000</v>
      </c>
      <c r="I11" s="52">
        <f>급여산출기초1!J12</f>
        <v>7622350</v>
      </c>
      <c r="J11" s="52">
        <f t="shared" si="1"/>
        <v>12039130</v>
      </c>
      <c r="K11" s="52">
        <f t="shared" si="2"/>
        <v>47440730</v>
      </c>
      <c r="L11" s="52">
        <f>사회보험!M13+사회보험!N13+사회보험!O13+사회보험!P13+사회보험!Q13</f>
        <v>4951480</v>
      </c>
      <c r="M11" s="52">
        <f t="shared" si="3"/>
        <v>42489250</v>
      </c>
    </row>
    <row r="12" spans="1:13" ht="30" customHeight="1" x14ac:dyDescent="0.3">
      <c r="A12" s="10">
        <v>8</v>
      </c>
      <c r="B12" s="10" t="s">
        <v>64</v>
      </c>
      <c r="C12" s="10" t="s">
        <v>164</v>
      </c>
      <c r="D12" s="11">
        <f>급여산출기초1!E13</f>
        <v>12</v>
      </c>
      <c r="E12" s="12">
        <f>급여산출기초1!F13</f>
        <v>2872800</v>
      </c>
      <c r="F12" s="12">
        <f>급여산출기초1!G13</f>
        <v>34073600</v>
      </c>
      <c r="G12" s="12">
        <f>급여산출기초1!H13</f>
        <v>3410520</v>
      </c>
      <c r="H12" s="12">
        <f>급여산출기초1!K13</f>
        <v>480000</v>
      </c>
      <c r="I12" s="52">
        <f>급여산출기초1!J13</f>
        <v>7336420</v>
      </c>
      <c r="J12" s="52">
        <f t="shared" si="1"/>
        <v>11226940</v>
      </c>
      <c r="K12" s="52">
        <f t="shared" si="2"/>
        <v>45300540</v>
      </c>
      <c r="L12" s="52">
        <f>사회보험!M14+사회보험!N14+사회보험!O14+사회보험!P14+사회보험!Q14</f>
        <v>4743330</v>
      </c>
      <c r="M12" s="52">
        <f t="shared" si="3"/>
        <v>40557210</v>
      </c>
    </row>
    <row r="13" spans="1:13" ht="30" customHeight="1" x14ac:dyDescent="0.3">
      <c r="A13" s="10">
        <v>9</v>
      </c>
      <c r="B13" s="10" t="s">
        <v>64</v>
      </c>
      <c r="C13" s="10" t="s">
        <v>153</v>
      </c>
      <c r="D13" s="11">
        <f>급여산출기초1!E14</f>
        <v>13</v>
      </c>
      <c r="E13" s="12">
        <f>급여산출기초1!F14</f>
        <v>2931700</v>
      </c>
      <c r="F13" s="12">
        <f>급여산출기초1!G14</f>
        <v>34780400</v>
      </c>
      <c r="G13" s="12">
        <f>급여산출기초1!H14</f>
        <v>3447360</v>
      </c>
      <c r="H13" s="12">
        <f>급여산출기초1!K14</f>
        <v>0</v>
      </c>
      <c r="I13" s="52">
        <f>급여산출기초1!J14</f>
        <v>7488600</v>
      </c>
      <c r="J13" s="52">
        <f t="shared" si="1"/>
        <v>10935960</v>
      </c>
      <c r="K13" s="52">
        <f t="shared" si="2"/>
        <v>45716360</v>
      </c>
      <c r="L13" s="52">
        <f>사회보험!M15+사회보험!N15+사회보험!O15+사회보험!P15+사회보험!Q15</f>
        <v>4763310</v>
      </c>
      <c r="M13" s="52">
        <f t="shared" si="3"/>
        <v>40953050</v>
      </c>
    </row>
    <row r="14" spans="1:13" ht="30" customHeight="1" x14ac:dyDescent="0.3">
      <c r="A14" s="10">
        <v>10</v>
      </c>
      <c r="B14" s="10" t="s">
        <v>64</v>
      </c>
      <c r="C14" s="10" t="s">
        <v>162</v>
      </c>
      <c r="D14" s="11">
        <f>급여산출기초1!E15</f>
        <v>7</v>
      </c>
      <c r="E14" s="12">
        <f>급여산출기초1!F15</f>
        <v>2470200</v>
      </c>
      <c r="F14" s="12">
        <f>급여산출기초1!G15</f>
        <v>29602400</v>
      </c>
      <c r="G14" s="12">
        <f>급여산출기초1!H15</f>
        <v>3081480</v>
      </c>
      <c r="H14" s="12">
        <f>급여산출기초1!K15</f>
        <v>1200000</v>
      </c>
      <c r="I14" s="52">
        <f>급여산출기초1!J15</f>
        <v>6373720</v>
      </c>
      <c r="J14" s="52">
        <f t="shared" si="1"/>
        <v>10655200</v>
      </c>
      <c r="K14" s="52">
        <f t="shared" si="2"/>
        <v>40257600</v>
      </c>
      <c r="L14" s="52">
        <f>사회보험!M16+사회보험!N16+사회보험!O16+사회보험!P16+사회보험!Q16</f>
        <v>4167610</v>
      </c>
      <c r="M14" s="52">
        <f t="shared" ref="M14:M16" si="4">K14-L14</f>
        <v>36089990</v>
      </c>
    </row>
    <row r="15" spans="1:13" ht="31.5" customHeight="1" x14ac:dyDescent="0.3">
      <c r="A15" s="10">
        <v>11</v>
      </c>
      <c r="B15" s="10" t="s">
        <v>64</v>
      </c>
      <c r="C15" s="10" t="s">
        <v>190</v>
      </c>
      <c r="D15" s="11">
        <f>급여산출기초1!E16</f>
        <v>7</v>
      </c>
      <c r="E15" s="12">
        <f>급여산출기초1!F16</f>
        <v>2470200</v>
      </c>
      <c r="F15" s="12">
        <f>급여산출기초1!G16</f>
        <v>29242400</v>
      </c>
      <c r="G15" s="12">
        <f>급여산출기초1!H16</f>
        <v>2910900</v>
      </c>
      <c r="H15" s="12">
        <f>급여산출기초1!K16</f>
        <v>480000</v>
      </c>
      <c r="I15" s="52">
        <f>급여산출기초1!J16</f>
        <v>6296210</v>
      </c>
      <c r="J15" s="52">
        <f>SUM(G15:I15)</f>
        <v>9687110</v>
      </c>
      <c r="K15" s="52">
        <f>F15+J15</f>
        <v>38929510</v>
      </c>
      <c r="L15" s="52">
        <f>사회보험!M17+사회보험!N17+사회보험!O17+사회보험!P17+사회보험!Q17</f>
        <v>4022680</v>
      </c>
      <c r="M15" s="52">
        <f>K15-L15</f>
        <v>34906830</v>
      </c>
    </row>
    <row r="16" spans="1:13" ht="29.25" customHeight="1" x14ac:dyDescent="0.3">
      <c r="A16" s="10">
        <v>12</v>
      </c>
      <c r="B16" s="10" t="s">
        <v>64</v>
      </c>
      <c r="C16" s="10" t="s">
        <v>155</v>
      </c>
      <c r="D16" s="11">
        <f>급여산출기초1!E17</f>
        <v>5</v>
      </c>
      <c r="E16" s="12">
        <f>급여산출기초1!F17</f>
        <v>2321900</v>
      </c>
      <c r="F16" s="12">
        <f>급여산출기초1!G17</f>
        <v>27662800</v>
      </c>
      <c r="G16" s="12">
        <f>급여산출기초1!H17</f>
        <v>2821920</v>
      </c>
      <c r="H16" s="12">
        <f>급여산출기초1!K17</f>
        <v>480000</v>
      </c>
      <c r="I16" s="52">
        <f>급여산출기초1!J17</f>
        <v>5956100</v>
      </c>
      <c r="J16" s="52">
        <f t="shared" si="1"/>
        <v>9258020</v>
      </c>
      <c r="K16" s="52">
        <f t="shared" si="2"/>
        <v>36920820</v>
      </c>
      <c r="L16" s="52">
        <f>사회보험!M18+사회보험!N18+사회보험!O18+사회보험!P18+사회보험!Q18</f>
        <v>3803470</v>
      </c>
      <c r="M16" s="52">
        <f t="shared" si="4"/>
        <v>33117350</v>
      </c>
    </row>
    <row r="17" spans="1:13" ht="31.5" customHeight="1" x14ac:dyDescent="0.3">
      <c r="A17" s="10">
        <v>13</v>
      </c>
      <c r="B17" s="10" t="s">
        <v>64</v>
      </c>
      <c r="C17" s="10" t="s">
        <v>191</v>
      </c>
      <c r="D17" s="11">
        <f>급여산출기초1!E18</f>
        <v>6</v>
      </c>
      <c r="E17" s="12">
        <f>급여산출기초1!F18</f>
        <v>2381300</v>
      </c>
      <c r="F17" s="12">
        <f>급여산출기초1!G18</f>
        <v>28375600</v>
      </c>
      <c r="G17" s="12">
        <f>급여산출기초1!H18</f>
        <v>2750340</v>
      </c>
      <c r="H17" s="12">
        <f>급여산출기초1!K18</f>
        <v>0</v>
      </c>
      <c r="I17" s="52">
        <f>급여산출기초1!J18</f>
        <v>6109570</v>
      </c>
      <c r="J17" s="52">
        <f>SUM(G17:I17)</f>
        <v>8859910</v>
      </c>
      <c r="K17" s="52">
        <f>F17+J17</f>
        <v>37235510</v>
      </c>
      <c r="L17" s="52">
        <f>사회보험!M19+사회보험!N19+사회보험!O19+사회보험!P19+사회보험!Q19</f>
        <v>3749840</v>
      </c>
      <c r="M17" s="52">
        <f>K17-L17</f>
        <v>33485670</v>
      </c>
    </row>
    <row r="18" spans="1:13" ht="30" customHeight="1" x14ac:dyDescent="0.3">
      <c r="A18" s="10">
        <v>14</v>
      </c>
      <c r="B18" s="10" t="s">
        <v>165</v>
      </c>
      <c r="C18" s="10" t="s">
        <v>201</v>
      </c>
      <c r="D18" s="11">
        <f>급여산출기초1!E19</f>
        <v>4</v>
      </c>
      <c r="E18" s="12">
        <f>급여산출기초1!F19</f>
        <v>2160000</v>
      </c>
      <c r="F18" s="12">
        <f>급여산출기초1!G19</f>
        <v>23760000</v>
      </c>
      <c r="G18" s="12">
        <f>급여산출기초1!H19</f>
        <v>2545080</v>
      </c>
      <c r="H18" s="12">
        <f>급여산출기초1!K19</f>
        <v>600000</v>
      </c>
      <c r="I18" s="52">
        <f>급여산출기초1!J19</f>
        <v>5115780</v>
      </c>
      <c r="J18" s="52">
        <f>SUM(G18:I18)</f>
        <v>8260860</v>
      </c>
      <c r="K18" s="52">
        <f>F18+J18</f>
        <v>32020860</v>
      </c>
      <c r="L18" s="52">
        <f>사회보험!M20+사회보험!N20+사회보험!O20+사회보험!P20+사회보험!Q20</f>
        <v>3155920</v>
      </c>
      <c r="M18" s="52">
        <f>K18-L18</f>
        <v>28864940</v>
      </c>
    </row>
    <row r="19" spans="1:13" x14ac:dyDescent="0.3">
      <c r="G19" s="64"/>
      <c r="H19" s="64"/>
      <c r="I19" s="64"/>
      <c r="J19" s="64"/>
      <c r="K19" s="64"/>
      <c r="L19" s="64"/>
      <c r="M19" s="64"/>
    </row>
    <row r="20" spans="1:13" x14ac:dyDescent="0.3">
      <c r="G20" s="64"/>
      <c r="H20" s="64"/>
      <c r="I20" s="64"/>
      <c r="J20" s="64"/>
      <c r="K20" s="64"/>
      <c r="L20" s="64"/>
      <c r="M20" s="64"/>
    </row>
    <row r="21" spans="1:13" x14ac:dyDescent="0.3">
      <c r="G21" s="64"/>
      <c r="H21" s="64"/>
      <c r="I21" s="64"/>
      <c r="J21" s="64"/>
      <c r="K21" s="64"/>
      <c r="L21" s="64"/>
      <c r="M21" s="64"/>
    </row>
    <row r="22" spans="1:13" x14ac:dyDescent="0.3">
      <c r="G22" s="64"/>
      <c r="H22" s="64"/>
      <c r="I22" s="64"/>
      <c r="J22" s="64"/>
      <c r="K22" s="64"/>
      <c r="L22" s="64"/>
      <c r="M22" s="64"/>
    </row>
    <row r="23" spans="1:13" x14ac:dyDescent="0.3">
      <c r="G23" s="64"/>
      <c r="H23" s="64"/>
      <c r="I23" s="64"/>
      <c r="J23" s="64"/>
      <c r="K23" s="64"/>
      <c r="L23" s="64"/>
      <c r="M23" s="64"/>
    </row>
    <row r="24" spans="1:13" x14ac:dyDescent="0.3">
      <c r="G24" s="64"/>
      <c r="H24" s="64"/>
      <c r="I24" s="64"/>
      <c r="J24" s="64"/>
      <c r="K24" s="64"/>
      <c r="L24" s="64"/>
      <c r="M24" s="64"/>
    </row>
    <row r="25" spans="1:13" x14ac:dyDescent="0.3">
      <c r="G25" s="64"/>
      <c r="H25" s="64"/>
      <c r="I25" s="64"/>
      <c r="J25" s="64"/>
      <c r="K25" s="64"/>
      <c r="L25" s="64"/>
      <c r="M25" s="64"/>
    </row>
    <row r="26" spans="1:13" x14ac:dyDescent="0.3">
      <c r="G26" s="64"/>
      <c r="H26" s="64"/>
      <c r="I26" s="64"/>
      <c r="J26" s="64"/>
      <c r="K26" s="64"/>
      <c r="L26" s="64"/>
      <c r="M26" s="64"/>
    </row>
    <row r="27" spans="1:13" x14ac:dyDescent="0.3">
      <c r="G27" s="64"/>
      <c r="H27" s="64"/>
      <c r="I27" s="64"/>
      <c r="J27" s="64"/>
      <c r="K27" s="64"/>
      <c r="L27" s="64"/>
      <c r="M27" s="64"/>
    </row>
    <row r="28" spans="1:13" x14ac:dyDescent="0.3">
      <c r="G28" s="64"/>
      <c r="H28" s="64"/>
      <c r="I28" s="64"/>
      <c r="J28" s="64"/>
      <c r="K28" s="64"/>
      <c r="L28" s="64"/>
      <c r="M28" s="64"/>
    </row>
    <row r="29" spans="1:13" x14ac:dyDescent="0.3">
      <c r="G29" s="64"/>
      <c r="H29" s="64"/>
      <c r="I29" s="64"/>
      <c r="J29" s="64"/>
      <c r="K29" s="64"/>
      <c r="L29" s="64"/>
      <c r="M29" s="64"/>
    </row>
    <row r="30" spans="1:13" x14ac:dyDescent="0.3">
      <c r="G30" s="64"/>
      <c r="H30" s="64"/>
      <c r="I30" s="64"/>
      <c r="J30" s="64"/>
      <c r="K30" s="64"/>
      <c r="L30" s="64"/>
      <c r="M30" s="64"/>
    </row>
  </sheetData>
  <mergeCells count="3">
    <mergeCell ref="A4:D4"/>
    <mergeCell ref="A2:B2"/>
    <mergeCell ref="A1:M1"/>
  </mergeCells>
  <phoneticPr fontId="22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scale="7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IU19"/>
  <sheetViews>
    <sheetView zoomScaleNormal="100" zoomScaleSheetLayoutView="75" workbookViewId="0">
      <selection sqref="A1:H1"/>
    </sheetView>
  </sheetViews>
  <sheetFormatPr defaultColWidth="9" defaultRowHeight="13.5" x14ac:dyDescent="0.3"/>
  <cols>
    <col min="1" max="1" width="17.875" style="20" customWidth="1"/>
    <col min="2" max="2" width="17.75" style="21" customWidth="1"/>
    <col min="3" max="3" width="15" style="21" customWidth="1"/>
    <col min="4" max="4" width="10" style="20" customWidth="1"/>
    <col min="5" max="5" width="5.25" style="20" bestFit="1" customWidth="1"/>
    <col min="6" max="6" width="19.375" style="20" customWidth="1"/>
    <col min="7" max="7" width="27.25" style="20" customWidth="1"/>
    <col min="8" max="8" width="11.75" style="20" customWidth="1"/>
    <col min="9" max="255" width="10" style="20" customWidth="1"/>
    <col min="256" max="16384" width="9" style="14"/>
  </cols>
  <sheetData>
    <row r="1" spans="1:8" ht="29.25" customHeight="1" x14ac:dyDescent="0.3">
      <c r="A1" s="266" t="s">
        <v>245</v>
      </c>
      <c r="B1" s="266"/>
      <c r="C1" s="266"/>
      <c r="D1" s="266"/>
      <c r="E1" s="266"/>
      <c r="F1" s="266"/>
      <c r="G1" s="266"/>
      <c r="H1" s="266"/>
    </row>
    <row r="2" spans="1:8" ht="27.75" customHeight="1" x14ac:dyDescent="0.3">
      <c r="A2" s="39" t="s">
        <v>86</v>
      </c>
      <c r="B2" s="14"/>
      <c r="C2" s="36"/>
      <c r="D2" s="38"/>
      <c r="E2" s="37"/>
      <c r="F2" s="36"/>
      <c r="G2" s="35"/>
      <c r="H2" s="34" t="s">
        <v>52</v>
      </c>
    </row>
    <row r="3" spans="1:8" ht="27" customHeight="1" x14ac:dyDescent="0.3">
      <c r="A3" s="273" t="s">
        <v>184</v>
      </c>
      <c r="B3" s="273"/>
      <c r="C3" s="31" t="s">
        <v>158</v>
      </c>
      <c r="D3" s="33" t="s">
        <v>68</v>
      </c>
      <c r="E3" s="32" t="s">
        <v>37</v>
      </c>
      <c r="F3" s="31" t="s">
        <v>146</v>
      </c>
      <c r="G3" s="30" t="s">
        <v>67</v>
      </c>
      <c r="H3" s="30" t="s">
        <v>147</v>
      </c>
    </row>
    <row r="4" spans="1:8" ht="54" customHeight="1" x14ac:dyDescent="0.3">
      <c r="A4" s="274" t="s">
        <v>185</v>
      </c>
      <c r="B4" s="28" t="s">
        <v>84</v>
      </c>
      <c r="C4" s="117">
        <v>277835</v>
      </c>
      <c r="D4" s="75" t="s">
        <v>145</v>
      </c>
      <c r="E4" s="76">
        <v>28</v>
      </c>
      <c r="F4" s="77">
        <f>C4*E4*12-5141670</f>
        <v>88210890</v>
      </c>
      <c r="G4" s="29" t="s">
        <v>244</v>
      </c>
      <c r="H4" s="271"/>
    </row>
    <row r="5" spans="1:8" ht="27" customHeight="1" x14ac:dyDescent="0.3">
      <c r="A5" s="275"/>
      <c r="B5" s="28" t="s">
        <v>136</v>
      </c>
      <c r="C5" s="117">
        <v>53700</v>
      </c>
      <c r="D5" s="75" t="s">
        <v>145</v>
      </c>
      <c r="E5" s="76">
        <v>28</v>
      </c>
      <c r="F5" s="77">
        <f>C5*E5*12</f>
        <v>18043200</v>
      </c>
      <c r="G5" s="118" t="s">
        <v>240</v>
      </c>
      <c r="H5" s="272"/>
    </row>
    <row r="6" spans="1:8" ht="27" customHeight="1" x14ac:dyDescent="0.3">
      <c r="A6" s="275"/>
      <c r="B6" s="28" t="s">
        <v>78</v>
      </c>
      <c r="C6" s="117">
        <v>3360</v>
      </c>
      <c r="D6" s="75" t="s">
        <v>145</v>
      </c>
      <c r="E6" s="76">
        <v>28</v>
      </c>
      <c r="F6" s="77">
        <f t="shared" ref="F6" si="0">C6*E6*12</f>
        <v>1128960</v>
      </c>
      <c r="G6" s="29" t="s">
        <v>266</v>
      </c>
      <c r="H6" s="272"/>
    </row>
    <row r="7" spans="1:8" ht="27" customHeight="1" x14ac:dyDescent="0.3">
      <c r="A7" s="269" t="s">
        <v>177</v>
      </c>
      <c r="B7" s="269"/>
      <c r="C7" s="78">
        <f>SUM(C4:C6)</f>
        <v>334895</v>
      </c>
      <c r="D7" s="79" t="s">
        <v>145</v>
      </c>
      <c r="E7" s="80"/>
      <c r="F7" s="81">
        <f>SUM(F4:F6)</f>
        <v>107383050</v>
      </c>
      <c r="G7" s="44"/>
      <c r="H7" s="272"/>
    </row>
    <row r="8" spans="1:8" ht="25.5" customHeight="1" x14ac:dyDescent="0.3">
      <c r="A8" s="267" t="s">
        <v>74</v>
      </c>
      <c r="B8" s="267"/>
      <c r="C8" s="84">
        <v>40000</v>
      </c>
      <c r="D8" s="82" t="s">
        <v>151</v>
      </c>
      <c r="E8" s="105">
        <v>25</v>
      </c>
      <c r="F8" s="106">
        <f>C8*E8*1</f>
        <v>1000000</v>
      </c>
      <c r="G8" s="62" t="s">
        <v>243</v>
      </c>
      <c r="H8" s="27"/>
    </row>
    <row r="9" spans="1:8" ht="25.5" customHeight="1" x14ac:dyDescent="0.3">
      <c r="A9" s="268" t="s">
        <v>116</v>
      </c>
      <c r="B9" s="268"/>
      <c r="C9" s="84">
        <v>50000</v>
      </c>
      <c r="D9" s="82" t="s">
        <v>216</v>
      </c>
      <c r="E9" s="107">
        <v>28</v>
      </c>
      <c r="F9" s="106">
        <f>C9*E9</f>
        <v>1400000</v>
      </c>
      <c r="G9" s="74" t="s">
        <v>267</v>
      </c>
      <c r="H9" s="103"/>
    </row>
    <row r="10" spans="1:8" ht="26.25" customHeight="1" x14ac:dyDescent="0.3">
      <c r="A10" s="269" t="s">
        <v>177</v>
      </c>
      <c r="B10" s="269"/>
      <c r="C10" s="83"/>
      <c r="D10" s="79"/>
      <c r="E10" s="80"/>
      <c r="F10" s="81">
        <f>SUM(F8:F9)</f>
        <v>2400000</v>
      </c>
      <c r="G10" s="26"/>
      <c r="H10" s="25"/>
    </row>
    <row r="11" spans="1:8" ht="26.25" customHeight="1" x14ac:dyDescent="0.15">
      <c r="A11" s="270" t="s">
        <v>83</v>
      </c>
      <c r="B11" s="270"/>
      <c r="C11" s="270"/>
      <c r="D11" s="270"/>
      <c r="E11" s="270"/>
      <c r="F11" s="196">
        <f>F7+F10</f>
        <v>109783050</v>
      </c>
      <c r="G11" s="24"/>
      <c r="H11" s="23"/>
    </row>
    <row r="12" spans="1:8" ht="30" customHeight="1" x14ac:dyDescent="0.3">
      <c r="A12" s="265" t="s">
        <v>192</v>
      </c>
      <c r="B12" s="265"/>
      <c r="C12" s="265"/>
      <c r="D12" s="265"/>
      <c r="E12" s="265"/>
      <c r="F12" s="265"/>
      <c r="G12" s="265"/>
      <c r="H12" s="265"/>
    </row>
    <row r="15" spans="1:8" x14ac:dyDescent="0.3">
      <c r="F15" s="22"/>
    </row>
    <row r="17" spans="4:6" x14ac:dyDescent="0.3">
      <c r="F17" s="22"/>
    </row>
    <row r="19" spans="4:6" x14ac:dyDescent="0.3">
      <c r="D19" s="73"/>
    </row>
  </sheetData>
  <mergeCells count="10">
    <mergeCell ref="A12:H12"/>
    <mergeCell ref="A1:H1"/>
    <mergeCell ref="A8:B8"/>
    <mergeCell ref="A9:B9"/>
    <mergeCell ref="A10:B10"/>
    <mergeCell ref="A11:E11"/>
    <mergeCell ref="H4:H7"/>
    <mergeCell ref="A3:B3"/>
    <mergeCell ref="A7:B7"/>
    <mergeCell ref="A4:A6"/>
  </mergeCells>
  <phoneticPr fontId="22" type="noConversion"/>
  <printOptions horizontalCentered="1" verticalCentered="1"/>
  <pageMargins left="0.23555555939674377" right="0.23555555939674377" top="0.74750000238418579" bottom="0.74750000238418579" header="0.31402778625488281" footer="0.31402778625488281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VP21"/>
  <sheetViews>
    <sheetView topLeftCell="A6" zoomScaleNormal="100" zoomScaleSheetLayoutView="75" workbookViewId="0">
      <selection activeCell="B15" sqref="B15"/>
    </sheetView>
  </sheetViews>
  <sheetFormatPr defaultColWidth="8.875" defaultRowHeight="16.5" x14ac:dyDescent="0.3"/>
  <cols>
    <col min="1" max="1" width="24.25" style="20" customWidth="1"/>
    <col min="2" max="2" width="31.375" style="40" customWidth="1"/>
    <col min="3" max="3" width="19.625" style="20" customWidth="1"/>
    <col min="4" max="4" width="53.125" style="20" customWidth="1"/>
    <col min="5" max="5" width="10.75" style="20" customWidth="1"/>
    <col min="6" max="6" width="9" style="14"/>
    <col min="7" max="7" width="10.75" style="14" bestFit="1" customWidth="1"/>
    <col min="8" max="16127" width="9" style="14"/>
  </cols>
  <sheetData>
    <row r="1" spans="1:16136" ht="22.5" customHeight="1" x14ac:dyDescent="0.3">
      <c r="A1" s="276" t="s">
        <v>268</v>
      </c>
      <c r="B1" s="276"/>
      <c r="C1" s="276"/>
      <c r="D1" s="276"/>
      <c r="E1" s="276"/>
    </row>
    <row r="2" spans="1:16136" ht="17.25" customHeight="1" x14ac:dyDescent="0.25">
      <c r="A2" s="17" t="s">
        <v>86</v>
      </c>
      <c r="B2" s="16"/>
      <c r="C2" s="15"/>
      <c r="D2" s="15"/>
      <c r="E2" s="41" t="s">
        <v>52</v>
      </c>
    </row>
    <row r="3" spans="1:16136" ht="25.5" customHeight="1" x14ac:dyDescent="0.3">
      <c r="A3" s="85" t="s">
        <v>184</v>
      </c>
      <c r="B3" s="86" t="s">
        <v>66</v>
      </c>
      <c r="C3" s="85" t="s">
        <v>146</v>
      </c>
      <c r="D3" s="87" t="s">
        <v>67</v>
      </c>
      <c r="E3" s="85" t="s">
        <v>147</v>
      </c>
    </row>
    <row r="4" spans="1:16136" ht="25.5" customHeight="1" x14ac:dyDescent="0.3">
      <c r="A4" s="91" t="s">
        <v>207</v>
      </c>
      <c r="B4" s="135" t="s">
        <v>222</v>
      </c>
      <c r="C4" s="108">
        <f>28*142560*12</f>
        <v>47900160</v>
      </c>
      <c r="D4" s="136" t="s">
        <v>221</v>
      </c>
      <c r="E4" s="128" t="s">
        <v>208</v>
      </c>
    </row>
    <row r="5" spans="1:16136" ht="25.5" customHeight="1" x14ac:dyDescent="0.3">
      <c r="A5" s="91" t="s">
        <v>90</v>
      </c>
      <c r="B5" s="89" t="s">
        <v>98</v>
      </c>
      <c r="C5" s="90">
        <f>653000*12</f>
        <v>7836000</v>
      </c>
      <c r="D5" s="92" t="s">
        <v>220</v>
      </c>
      <c r="E5" s="111"/>
    </row>
    <row r="6" spans="1:16136" ht="25.5" customHeight="1" x14ac:dyDescent="0.3">
      <c r="A6" s="91" t="s">
        <v>114</v>
      </c>
      <c r="B6" s="89" t="s">
        <v>198</v>
      </c>
      <c r="C6" s="108">
        <f>28*14270*1</f>
        <v>399560</v>
      </c>
      <c r="D6" s="120" t="s">
        <v>202</v>
      </c>
      <c r="E6" s="111" t="s">
        <v>167</v>
      </c>
    </row>
    <row r="7" spans="1:16136" ht="76.5" customHeight="1" x14ac:dyDescent="0.3">
      <c r="A7" s="91" t="s">
        <v>60</v>
      </c>
      <c r="B7" s="89" t="s">
        <v>151</v>
      </c>
      <c r="C7" s="108">
        <f>400000+100000+800000+1000000</f>
        <v>2300000</v>
      </c>
      <c r="D7" s="94" t="s">
        <v>209</v>
      </c>
      <c r="E7" s="93"/>
    </row>
    <row r="8" spans="1:16136" ht="28.5" customHeight="1" x14ac:dyDescent="0.3">
      <c r="A8" s="279" t="s">
        <v>203</v>
      </c>
      <c r="B8" s="279"/>
      <c r="C8" s="197">
        <f>SUM(C4:C7)</f>
        <v>58435720</v>
      </c>
      <c r="D8" s="112"/>
      <c r="E8" s="113"/>
    </row>
    <row r="9" spans="1:16136" ht="43.5" customHeight="1" x14ac:dyDescent="0.3">
      <c r="A9" s="276" t="s">
        <v>251</v>
      </c>
      <c r="B9" s="276"/>
      <c r="C9" s="276"/>
      <c r="D9" s="276"/>
      <c r="E9" s="276"/>
    </row>
    <row r="10" spans="1:16136" s="96" customFormat="1" ht="24" customHeight="1" x14ac:dyDescent="0.15">
      <c r="A10" s="17" t="s">
        <v>86</v>
      </c>
      <c r="B10" s="114"/>
      <c r="C10" s="115"/>
      <c r="D10" s="115"/>
      <c r="E10" s="116" t="s">
        <v>52</v>
      </c>
      <c r="F10" s="95"/>
      <c r="G10" s="95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5"/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95"/>
      <c r="AH10" s="95"/>
      <c r="AI10" s="95"/>
      <c r="AJ10" s="95"/>
      <c r="AK10" s="95"/>
      <c r="AL10" s="95"/>
      <c r="AM10" s="95"/>
      <c r="AN10" s="95"/>
      <c r="AO10" s="95"/>
      <c r="AP10" s="95"/>
      <c r="AQ10" s="95"/>
      <c r="AR10" s="95"/>
      <c r="AS10" s="95"/>
      <c r="AT10" s="95"/>
      <c r="AU10" s="95"/>
      <c r="AV10" s="95"/>
      <c r="AW10" s="95"/>
      <c r="AX10" s="95"/>
      <c r="AY10" s="95"/>
      <c r="AZ10" s="95"/>
      <c r="BA10" s="95"/>
      <c r="BB10" s="95"/>
      <c r="BC10" s="95"/>
      <c r="BD10" s="95"/>
      <c r="BE10" s="95"/>
      <c r="BF10" s="95"/>
      <c r="BG10" s="95"/>
      <c r="BH10" s="95"/>
      <c r="BI10" s="95"/>
      <c r="BJ10" s="95"/>
      <c r="BK10" s="95"/>
      <c r="BL10" s="95"/>
      <c r="BM10" s="95"/>
      <c r="BN10" s="95"/>
      <c r="BO10" s="95"/>
      <c r="BP10" s="95"/>
      <c r="BQ10" s="95"/>
      <c r="BR10" s="95"/>
      <c r="BS10" s="95"/>
      <c r="BT10" s="95"/>
      <c r="BU10" s="95"/>
      <c r="BV10" s="95"/>
      <c r="BW10" s="95"/>
      <c r="BX10" s="95"/>
      <c r="BY10" s="95"/>
      <c r="BZ10" s="95"/>
      <c r="CA10" s="95"/>
      <c r="CB10" s="95"/>
      <c r="CC10" s="95"/>
      <c r="CD10" s="95"/>
      <c r="CE10" s="95"/>
      <c r="CF10" s="95"/>
      <c r="CG10" s="95"/>
      <c r="CH10" s="95"/>
      <c r="CI10" s="95"/>
      <c r="CJ10" s="95"/>
      <c r="CK10" s="95"/>
      <c r="CL10" s="95"/>
      <c r="CM10" s="95"/>
      <c r="CN10" s="95"/>
      <c r="CO10" s="95"/>
      <c r="CP10" s="95"/>
      <c r="CQ10" s="95"/>
      <c r="CR10" s="95"/>
      <c r="CS10" s="95"/>
      <c r="CT10" s="95"/>
      <c r="CU10" s="95"/>
      <c r="CV10" s="95"/>
      <c r="CW10" s="95"/>
      <c r="CX10" s="95"/>
      <c r="CY10" s="95"/>
      <c r="CZ10" s="95"/>
      <c r="DA10" s="95"/>
      <c r="DB10" s="95"/>
      <c r="DC10" s="95"/>
      <c r="DD10" s="95"/>
      <c r="DE10" s="95"/>
      <c r="DF10" s="95"/>
      <c r="DG10" s="95"/>
      <c r="DH10" s="95"/>
      <c r="DI10" s="95"/>
      <c r="DJ10" s="95"/>
      <c r="DK10" s="95"/>
      <c r="DL10" s="95"/>
      <c r="DM10" s="95"/>
      <c r="DN10" s="95"/>
      <c r="DO10" s="95"/>
      <c r="DP10" s="95"/>
      <c r="DQ10" s="95"/>
      <c r="DR10" s="95"/>
      <c r="DS10" s="95"/>
      <c r="DT10" s="95"/>
      <c r="DU10" s="95"/>
      <c r="DV10" s="95"/>
      <c r="DW10" s="95"/>
      <c r="DX10" s="95"/>
      <c r="DY10" s="95"/>
      <c r="DZ10" s="95"/>
      <c r="EA10" s="95"/>
      <c r="EB10" s="95"/>
      <c r="EC10" s="95"/>
      <c r="ED10" s="95"/>
      <c r="EE10" s="95"/>
      <c r="EF10" s="95"/>
      <c r="EG10" s="95"/>
      <c r="EH10" s="95"/>
      <c r="EI10" s="95"/>
      <c r="EJ10" s="95"/>
      <c r="EK10" s="95"/>
      <c r="EL10" s="95"/>
      <c r="EM10" s="95"/>
      <c r="EN10" s="95"/>
      <c r="EO10" s="95"/>
      <c r="EP10" s="95"/>
      <c r="EQ10" s="95"/>
      <c r="ER10" s="95"/>
      <c r="ES10" s="95"/>
      <c r="ET10" s="95"/>
      <c r="EU10" s="95"/>
      <c r="EV10" s="95"/>
      <c r="EW10" s="95"/>
      <c r="EX10" s="95"/>
      <c r="EY10" s="95"/>
      <c r="EZ10" s="95"/>
      <c r="FA10" s="95"/>
      <c r="FB10" s="95"/>
      <c r="FC10" s="95"/>
      <c r="FD10" s="95"/>
      <c r="FE10" s="95"/>
      <c r="FF10" s="95"/>
      <c r="FG10" s="95"/>
      <c r="FH10" s="95"/>
      <c r="FI10" s="95"/>
      <c r="FJ10" s="95"/>
      <c r="FK10" s="95"/>
      <c r="FL10" s="95"/>
      <c r="FM10" s="95"/>
      <c r="FN10" s="95"/>
      <c r="FO10" s="95"/>
      <c r="FP10" s="95"/>
      <c r="FQ10" s="95"/>
      <c r="FR10" s="95"/>
      <c r="FS10" s="95"/>
      <c r="FT10" s="95"/>
      <c r="FU10" s="95"/>
      <c r="FV10" s="95"/>
      <c r="FW10" s="95"/>
      <c r="FX10" s="95"/>
      <c r="FY10" s="95"/>
      <c r="FZ10" s="95"/>
      <c r="GA10" s="95"/>
      <c r="GB10" s="95"/>
      <c r="GC10" s="95"/>
      <c r="GD10" s="95"/>
      <c r="GE10" s="95"/>
      <c r="GF10" s="95"/>
      <c r="GG10" s="95"/>
      <c r="GH10" s="95"/>
      <c r="GI10" s="95"/>
      <c r="GJ10" s="95"/>
      <c r="GK10" s="95"/>
      <c r="GL10" s="95"/>
      <c r="GM10" s="95"/>
      <c r="GN10" s="95"/>
      <c r="GO10" s="95"/>
      <c r="GP10" s="95"/>
      <c r="GQ10" s="95"/>
      <c r="GR10" s="95"/>
      <c r="GS10" s="95"/>
      <c r="GT10" s="95"/>
      <c r="GU10" s="95"/>
      <c r="GV10" s="95"/>
      <c r="GW10" s="95"/>
      <c r="GX10" s="95"/>
      <c r="GY10" s="95"/>
      <c r="GZ10" s="95"/>
      <c r="HA10" s="95"/>
      <c r="HB10" s="95"/>
      <c r="HC10" s="95"/>
      <c r="HD10" s="95"/>
      <c r="HE10" s="95"/>
      <c r="HF10" s="95"/>
      <c r="HG10" s="95"/>
      <c r="HH10" s="95"/>
      <c r="HI10" s="95"/>
      <c r="HJ10" s="95"/>
      <c r="HK10" s="95"/>
      <c r="HL10" s="95"/>
      <c r="HM10" s="95"/>
      <c r="HN10" s="95"/>
      <c r="HO10" s="95"/>
      <c r="HP10" s="95"/>
      <c r="HQ10" s="95"/>
      <c r="HR10" s="95"/>
      <c r="HS10" s="95"/>
      <c r="HT10" s="95"/>
      <c r="HU10" s="95"/>
      <c r="HV10" s="95"/>
      <c r="HW10" s="95"/>
      <c r="HX10" s="95"/>
      <c r="HY10" s="95"/>
      <c r="HZ10" s="95"/>
      <c r="IA10" s="95"/>
      <c r="IB10" s="95"/>
      <c r="IC10" s="95"/>
      <c r="ID10" s="95"/>
      <c r="IE10" s="95"/>
      <c r="IF10" s="95"/>
      <c r="IG10" s="95"/>
      <c r="IH10" s="95"/>
      <c r="II10" s="95"/>
      <c r="IJ10" s="95"/>
      <c r="IK10" s="95"/>
      <c r="IL10" s="95"/>
      <c r="IM10" s="95"/>
      <c r="IN10" s="95"/>
      <c r="IO10" s="95"/>
      <c r="IP10" s="95"/>
      <c r="IQ10" s="95"/>
      <c r="IR10" s="95"/>
      <c r="IS10" s="95"/>
      <c r="IT10" s="95"/>
      <c r="IU10" s="95"/>
      <c r="IV10" s="95"/>
      <c r="IW10" s="95"/>
      <c r="IX10" s="95"/>
      <c r="IY10" s="95"/>
      <c r="IZ10" s="95"/>
      <c r="JA10" s="95"/>
      <c r="JB10" s="95"/>
      <c r="JC10" s="95"/>
      <c r="JD10" s="95"/>
      <c r="JE10" s="95"/>
      <c r="JF10" s="95"/>
      <c r="JG10" s="95"/>
      <c r="JH10" s="95"/>
      <c r="JI10" s="95"/>
      <c r="JJ10" s="95"/>
      <c r="JK10" s="95"/>
      <c r="JL10" s="95"/>
      <c r="JM10" s="95"/>
      <c r="JN10" s="95"/>
      <c r="JO10" s="95"/>
      <c r="JP10" s="95"/>
      <c r="JQ10" s="95"/>
      <c r="JR10" s="95"/>
      <c r="JS10" s="95"/>
      <c r="JT10" s="95"/>
      <c r="JU10" s="95"/>
      <c r="JV10" s="95"/>
      <c r="JW10" s="95"/>
      <c r="JX10" s="95"/>
      <c r="JY10" s="95"/>
      <c r="JZ10" s="95"/>
      <c r="KA10" s="95"/>
      <c r="KB10" s="95"/>
      <c r="KC10" s="95"/>
      <c r="KD10" s="95"/>
      <c r="KE10" s="95"/>
      <c r="KF10" s="95"/>
      <c r="KG10" s="95"/>
      <c r="KH10" s="95"/>
      <c r="KI10" s="95"/>
      <c r="KJ10" s="95"/>
      <c r="KK10" s="95"/>
      <c r="KL10" s="95"/>
      <c r="KM10" s="95"/>
      <c r="KN10" s="95"/>
      <c r="KO10" s="95"/>
      <c r="KP10" s="95"/>
      <c r="KQ10" s="95"/>
      <c r="KR10" s="95"/>
      <c r="KS10" s="95"/>
      <c r="KT10" s="95"/>
      <c r="KU10" s="95"/>
      <c r="KV10" s="95"/>
      <c r="KW10" s="95"/>
      <c r="KX10" s="95"/>
      <c r="KY10" s="95"/>
      <c r="KZ10" s="95"/>
      <c r="LA10" s="95"/>
      <c r="LB10" s="95"/>
      <c r="LC10" s="95"/>
      <c r="LD10" s="95"/>
      <c r="LE10" s="95"/>
      <c r="LF10" s="95"/>
      <c r="LG10" s="95"/>
      <c r="LH10" s="95"/>
      <c r="LI10" s="95"/>
      <c r="LJ10" s="95"/>
      <c r="LK10" s="95"/>
      <c r="LL10" s="95"/>
      <c r="LM10" s="95"/>
      <c r="LN10" s="95"/>
      <c r="LO10" s="95"/>
      <c r="LP10" s="95"/>
      <c r="LQ10" s="95"/>
      <c r="LR10" s="95"/>
      <c r="LS10" s="95"/>
      <c r="LT10" s="95"/>
      <c r="LU10" s="95"/>
      <c r="LV10" s="95"/>
      <c r="LW10" s="95"/>
      <c r="LX10" s="95"/>
      <c r="LY10" s="95"/>
      <c r="LZ10" s="95"/>
      <c r="MA10" s="95"/>
      <c r="MB10" s="95"/>
      <c r="MC10" s="95"/>
      <c r="MD10" s="95"/>
      <c r="ME10" s="95"/>
      <c r="MF10" s="95"/>
      <c r="MG10" s="95"/>
      <c r="MH10" s="95"/>
      <c r="MI10" s="95"/>
      <c r="MJ10" s="95"/>
      <c r="MK10" s="95"/>
      <c r="ML10" s="95"/>
      <c r="MM10" s="95"/>
      <c r="MN10" s="95"/>
      <c r="MO10" s="95"/>
      <c r="MP10" s="95"/>
      <c r="MQ10" s="95"/>
      <c r="MR10" s="95"/>
      <c r="MS10" s="95"/>
      <c r="MT10" s="95"/>
      <c r="MU10" s="95"/>
      <c r="MV10" s="95"/>
      <c r="MW10" s="95"/>
      <c r="MX10" s="95"/>
      <c r="MY10" s="95"/>
      <c r="MZ10" s="95"/>
      <c r="NA10" s="95"/>
      <c r="NB10" s="95"/>
      <c r="NC10" s="95"/>
      <c r="ND10" s="95"/>
      <c r="NE10" s="95"/>
      <c r="NF10" s="95"/>
      <c r="NG10" s="95"/>
      <c r="NH10" s="95"/>
      <c r="NI10" s="95"/>
      <c r="NJ10" s="95"/>
      <c r="NK10" s="95"/>
      <c r="NL10" s="95"/>
      <c r="NM10" s="95"/>
      <c r="NN10" s="95"/>
      <c r="NO10" s="95"/>
      <c r="NP10" s="95"/>
      <c r="NQ10" s="95"/>
      <c r="NR10" s="95"/>
      <c r="NS10" s="95"/>
      <c r="NT10" s="95"/>
      <c r="NU10" s="95"/>
      <c r="NV10" s="95"/>
      <c r="NW10" s="95"/>
      <c r="NX10" s="95"/>
      <c r="NY10" s="95"/>
      <c r="NZ10" s="95"/>
      <c r="OA10" s="95"/>
      <c r="OB10" s="95"/>
      <c r="OC10" s="95"/>
      <c r="OD10" s="95"/>
      <c r="OE10" s="95"/>
      <c r="OF10" s="95"/>
      <c r="OG10" s="95"/>
      <c r="OH10" s="95"/>
      <c r="OI10" s="95"/>
      <c r="OJ10" s="95"/>
      <c r="OK10" s="95"/>
      <c r="OL10" s="95"/>
      <c r="OM10" s="95"/>
      <c r="ON10" s="95"/>
      <c r="OO10" s="95"/>
      <c r="OP10" s="95"/>
      <c r="OQ10" s="95"/>
      <c r="OR10" s="95"/>
      <c r="OS10" s="95"/>
      <c r="OT10" s="95"/>
      <c r="OU10" s="95"/>
      <c r="OV10" s="95"/>
      <c r="OW10" s="95"/>
      <c r="OX10" s="95"/>
      <c r="OY10" s="95"/>
      <c r="OZ10" s="95"/>
      <c r="PA10" s="95"/>
      <c r="PB10" s="95"/>
      <c r="PC10" s="95"/>
      <c r="PD10" s="95"/>
      <c r="PE10" s="95"/>
      <c r="PF10" s="95"/>
      <c r="PG10" s="95"/>
      <c r="PH10" s="95"/>
      <c r="PI10" s="95"/>
      <c r="PJ10" s="95"/>
      <c r="PK10" s="95"/>
      <c r="PL10" s="95"/>
      <c r="PM10" s="95"/>
      <c r="PN10" s="95"/>
      <c r="PO10" s="95"/>
      <c r="PP10" s="95"/>
      <c r="PQ10" s="95"/>
      <c r="PR10" s="95"/>
      <c r="PS10" s="95"/>
      <c r="PT10" s="95"/>
      <c r="PU10" s="95"/>
      <c r="PV10" s="95"/>
      <c r="PW10" s="95"/>
      <c r="PX10" s="95"/>
      <c r="PY10" s="95"/>
      <c r="PZ10" s="95"/>
      <c r="QA10" s="95"/>
      <c r="QB10" s="95"/>
      <c r="QC10" s="95"/>
      <c r="QD10" s="95"/>
      <c r="QE10" s="95"/>
      <c r="QF10" s="95"/>
      <c r="QG10" s="95"/>
      <c r="QH10" s="95"/>
      <c r="QI10" s="95"/>
      <c r="QJ10" s="95"/>
      <c r="QK10" s="95"/>
      <c r="QL10" s="95"/>
      <c r="QM10" s="95"/>
      <c r="QN10" s="95"/>
      <c r="QO10" s="95"/>
      <c r="QP10" s="95"/>
      <c r="QQ10" s="95"/>
      <c r="QR10" s="95"/>
      <c r="QS10" s="95"/>
      <c r="QT10" s="95"/>
      <c r="QU10" s="95"/>
      <c r="QV10" s="95"/>
      <c r="QW10" s="95"/>
      <c r="QX10" s="95"/>
      <c r="QY10" s="95"/>
      <c r="QZ10" s="95"/>
      <c r="RA10" s="95"/>
      <c r="RB10" s="95"/>
      <c r="RC10" s="95"/>
      <c r="RD10" s="95"/>
      <c r="RE10" s="95"/>
      <c r="RF10" s="95"/>
      <c r="RG10" s="95"/>
      <c r="RH10" s="95"/>
      <c r="RI10" s="95"/>
      <c r="RJ10" s="95"/>
      <c r="RK10" s="95"/>
      <c r="RL10" s="95"/>
      <c r="RM10" s="95"/>
      <c r="RN10" s="95"/>
      <c r="RO10" s="95"/>
      <c r="RP10" s="95"/>
      <c r="RQ10" s="95"/>
      <c r="RR10" s="95"/>
      <c r="RS10" s="95"/>
      <c r="RT10" s="95"/>
      <c r="RU10" s="95"/>
      <c r="RV10" s="95"/>
      <c r="RW10" s="95"/>
      <c r="RX10" s="95"/>
      <c r="RY10" s="95"/>
      <c r="RZ10" s="95"/>
      <c r="SA10" s="95"/>
      <c r="SB10" s="95"/>
      <c r="SC10" s="95"/>
      <c r="SD10" s="95"/>
      <c r="SE10" s="95"/>
      <c r="SF10" s="95"/>
      <c r="SG10" s="95"/>
      <c r="SH10" s="95"/>
      <c r="SI10" s="95"/>
      <c r="SJ10" s="95"/>
      <c r="SK10" s="95"/>
      <c r="SL10" s="95"/>
      <c r="SM10" s="95"/>
      <c r="SN10" s="95"/>
      <c r="SO10" s="95"/>
      <c r="SP10" s="95"/>
      <c r="SQ10" s="95"/>
      <c r="SR10" s="95"/>
      <c r="SS10" s="95"/>
      <c r="ST10" s="95"/>
      <c r="SU10" s="95"/>
      <c r="SV10" s="95"/>
      <c r="SW10" s="95"/>
      <c r="SX10" s="95"/>
      <c r="SY10" s="95"/>
      <c r="SZ10" s="95"/>
      <c r="TA10" s="95"/>
      <c r="TB10" s="95"/>
      <c r="TC10" s="95"/>
      <c r="TD10" s="95"/>
      <c r="TE10" s="95"/>
      <c r="TF10" s="95"/>
      <c r="TG10" s="95"/>
      <c r="TH10" s="95"/>
      <c r="TI10" s="95"/>
      <c r="TJ10" s="95"/>
      <c r="TK10" s="95"/>
      <c r="TL10" s="95"/>
      <c r="TM10" s="95"/>
      <c r="TN10" s="95"/>
      <c r="TO10" s="95"/>
      <c r="TP10" s="95"/>
      <c r="TQ10" s="95"/>
      <c r="TR10" s="95"/>
      <c r="TS10" s="95"/>
      <c r="TT10" s="95"/>
      <c r="TU10" s="95"/>
      <c r="TV10" s="95"/>
      <c r="TW10" s="95"/>
      <c r="TX10" s="95"/>
      <c r="TY10" s="95"/>
      <c r="TZ10" s="95"/>
      <c r="UA10" s="95"/>
      <c r="UB10" s="95"/>
      <c r="UC10" s="95"/>
      <c r="UD10" s="95"/>
      <c r="UE10" s="95"/>
      <c r="UF10" s="95"/>
      <c r="UG10" s="95"/>
      <c r="UH10" s="95"/>
      <c r="UI10" s="95"/>
      <c r="UJ10" s="95"/>
      <c r="UK10" s="95"/>
      <c r="UL10" s="95"/>
      <c r="UM10" s="95"/>
      <c r="UN10" s="95"/>
      <c r="UO10" s="95"/>
      <c r="UP10" s="95"/>
      <c r="UQ10" s="95"/>
      <c r="UR10" s="95"/>
      <c r="US10" s="95"/>
      <c r="UT10" s="95"/>
      <c r="UU10" s="95"/>
      <c r="UV10" s="95"/>
      <c r="UW10" s="95"/>
      <c r="UX10" s="95"/>
      <c r="UY10" s="95"/>
      <c r="UZ10" s="95"/>
      <c r="VA10" s="95"/>
      <c r="VB10" s="95"/>
      <c r="VC10" s="95"/>
      <c r="VD10" s="95"/>
      <c r="VE10" s="95"/>
      <c r="VF10" s="95"/>
      <c r="VG10" s="95"/>
      <c r="VH10" s="95"/>
      <c r="VI10" s="95"/>
      <c r="VJ10" s="95"/>
      <c r="VK10" s="95"/>
      <c r="VL10" s="95"/>
      <c r="VM10" s="95"/>
      <c r="VN10" s="95"/>
      <c r="VO10" s="95"/>
      <c r="VP10" s="95"/>
      <c r="VQ10" s="95"/>
      <c r="VR10" s="95"/>
      <c r="VS10" s="95"/>
      <c r="VT10" s="95"/>
      <c r="VU10" s="95"/>
      <c r="VV10" s="95"/>
      <c r="VW10" s="95"/>
      <c r="VX10" s="95"/>
      <c r="VY10" s="95"/>
      <c r="VZ10" s="95"/>
      <c r="WA10" s="95"/>
      <c r="WB10" s="95"/>
      <c r="WC10" s="95"/>
      <c r="WD10" s="95"/>
      <c r="WE10" s="95"/>
      <c r="WF10" s="95"/>
      <c r="WG10" s="95"/>
      <c r="WH10" s="95"/>
      <c r="WI10" s="95"/>
      <c r="WJ10" s="95"/>
      <c r="WK10" s="95"/>
      <c r="WL10" s="95"/>
      <c r="WM10" s="95"/>
      <c r="WN10" s="95"/>
      <c r="WO10" s="95"/>
      <c r="WP10" s="95"/>
      <c r="WQ10" s="95"/>
      <c r="WR10" s="95"/>
      <c r="WS10" s="95"/>
      <c r="WT10" s="95"/>
      <c r="WU10" s="95"/>
      <c r="WV10" s="95"/>
      <c r="WW10" s="95"/>
      <c r="WX10" s="95"/>
      <c r="WY10" s="95"/>
      <c r="WZ10" s="95"/>
      <c r="XA10" s="95"/>
      <c r="XB10" s="95"/>
      <c r="XC10" s="95"/>
      <c r="XD10" s="95"/>
      <c r="XE10" s="95"/>
      <c r="XF10" s="95"/>
      <c r="XG10" s="95"/>
      <c r="XH10" s="95"/>
      <c r="XI10" s="95"/>
      <c r="XJ10" s="95"/>
      <c r="XK10" s="95"/>
      <c r="XL10" s="95"/>
      <c r="XM10" s="95"/>
      <c r="XN10" s="95"/>
      <c r="XO10" s="95"/>
      <c r="XP10" s="95"/>
      <c r="XQ10" s="95"/>
      <c r="XR10" s="95"/>
      <c r="XS10" s="95"/>
      <c r="XT10" s="95"/>
      <c r="XU10" s="95"/>
      <c r="XV10" s="95"/>
      <c r="XW10" s="95"/>
      <c r="XX10" s="95"/>
      <c r="XY10" s="95"/>
      <c r="XZ10" s="95"/>
      <c r="YA10" s="95"/>
      <c r="YB10" s="95"/>
      <c r="YC10" s="95"/>
      <c r="YD10" s="95"/>
      <c r="YE10" s="95"/>
      <c r="YF10" s="95"/>
      <c r="YG10" s="95"/>
      <c r="YH10" s="95"/>
      <c r="YI10" s="95"/>
      <c r="YJ10" s="95"/>
      <c r="YK10" s="95"/>
      <c r="YL10" s="95"/>
      <c r="YM10" s="95"/>
      <c r="YN10" s="95"/>
      <c r="YO10" s="95"/>
      <c r="YP10" s="95"/>
      <c r="YQ10" s="95"/>
      <c r="YR10" s="95"/>
      <c r="YS10" s="95"/>
      <c r="YT10" s="95"/>
      <c r="YU10" s="95"/>
      <c r="YV10" s="95"/>
      <c r="YW10" s="95"/>
      <c r="YX10" s="95"/>
      <c r="YY10" s="95"/>
      <c r="YZ10" s="95"/>
      <c r="ZA10" s="95"/>
      <c r="ZB10" s="95"/>
      <c r="ZC10" s="95"/>
      <c r="ZD10" s="95"/>
      <c r="ZE10" s="95"/>
      <c r="ZF10" s="95"/>
      <c r="ZG10" s="95"/>
      <c r="ZH10" s="95"/>
      <c r="ZI10" s="95"/>
      <c r="ZJ10" s="95"/>
      <c r="ZK10" s="95"/>
      <c r="ZL10" s="95"/>
      <c r="ZM10" s="95"/>
      <c r="ZN10" s="95"/>
      <c r="ZO10" s="95"/>
      <c r="ZP10" s="95"/>
      <c r="ZQ10" s="95"/>
      <c r="ZR10" s="95"/>
      <c r="ZS10" s="95"/>
      <c r="ZT10" s="95"/>
      <c r="ZU10" s="95"/>
      <c r="ZV10" s="95"/>
      <c r="ZW10" s="95"/>
      <c r="ZX10" s="95"/>
      <c r="ZY10" s="95"/>
      <c r="ZZ10" s="95"/>
      <c r="AAA10" s="95"/>
      <c r="AAB10" s="95"/>
      <c r="AAC10" s="95"/>
      <c r="AAD10" s="95"/>
      <c r="AAE10" s="95"/>
      <c r="AAF10" s="95"/>
      <c r="AAG10" s="95"/>
      <c r="AAH10" s="95"/>
      <c r="AAI10" s="95"/>
      <c r="AAJ10" s="95"/>
      <c r="AAK10" s="95"/>
      <c r="AAL10" s="95"/>
      <c r="AAM10" s="95"/>
      <c r="AAN10" s="95"/>
      <c r="AAO10" s="95"/>
      <c r="AAP10" s="95"/>
      <c r="AAQ10" s="95"/>
      <c r="AAR10" s="95"/>
      <c r="AAS10" s="95"/>
      <c r="AAT10" s="95"/>
      <c r="AAU10" s="95"/>
      <c r="AAV10" s="95"/>
      <c r="AAW10" s="95"/>
      <c r="AAX10" s="95"/>
      <c r="AAY10" s="95"/>
      <c r="AAZ10" s="95"/>
      <c r="ABA10" s="95"/>
      <c r="ABB10" s="95"/>
      <c r="ABC10" s="95"/>
      <c r="ABD10" s="95"/>
      <c r="ABE10" s="95"/>
      <c r="ABF10" s="95"/>
      <c r="ABG10" s="95"/>
      <c r="ABH10" s="95"/>
      <c r="ABI10" s="95"/>
      <c r="ABJ10" s="95"/>
      <c r="ABK10" s="95"/>
      <c r="ABL10" s="95"/>
      <c r="ABM10" s="95"/>
      <c r="ABN10" s="95"/>
      <c r="ABO10" s="95"/>
      <c r="ABP10" s="95"/>
      <c r="ABQ10" s="95"/>
      <c r="ABR10" s="95"/>
      <c r="ABS10" s="95"/>
      <c r="ABT10" s="95"/>
      <c r="ABU10" s="95"/>
      <c r="ABV10" s="95"/>
      <c r="ABW10" s="95"/>
      <c r="ABX10" s="95"/>
      <c r="ABY10" s="95"/>
      <c r="ABZ10" s="95"/>
      <c r="ACA10" s="95"/>
      <c r="ACB10" s="95"/>
      <c r="ACC10" s="95"/>
      <c r="ACD10" s="95"/>
      <c r="ACE10" s="95"/>
      <c r="ACF10" s="95"/>
      <c r="ACG10" s="95"/>
      <c r="ACH10" s="95"/>
      <c r="ACI10" s="95"/>
      <c r="ACJ10" s="95"/>
      <c r="ACK10" s="95"/>
      <c r="ACL10" s="95"/>
      <c r="ACM10" s="95"/>
      <c r="ACN10" s="95"/>
      <c r="ACO10" s="95"/>
      <c r="ACP10" s="95"/>
      <c r="ACQ10" s="95"/>
      <c r="ACR10" s="95"/>
      <c r="ACS10" s="95"/>
      <c r="ACT10" s="95"/>
      <c r="ACU10" s="95"/>
      <c r="ACV10" s="95"/>
      <c r="ACW10" s="95"/>
      <c r="ACX10" s="95"/>
      <c r="ACY10" s="95"/>
      <c r="ACZ10" s="95"/>
      <c r="ADA10" s="95"/>
      <c r="ADB10" s="95"/>
      <c r="ADC10" s="95"/>
      <c r="ADD10" s="95"/>
      <c r="ADE10" s="95"/>
      <c r="ADF10" s="95"/>
      <c r="ADG10" s="95"/>
      <c r="ADH10" s="95"/>
      <c r="ADI10" s="95"/>
      <c r="ADJ10" s="95"/>
      <c r="ADK10" s="95"/>
      <c r="ADL10" s="95"/>
      <c r="ADM10" s="95"/>
      <c r="ADN10" s="95"/>
      <c r="ADO10" s="95"/>
      <c r="ADP10" s="95"/>
      <c r="ADQ10" s="95"/>
      <c r="ADR10" s="95"/>
      <c r="ADS10" s="95"/>
      <c r="ADT10" s="95"/>
      <c r="ADU10" s="95"/>
      <c r="ADV10" s="95"/>
      <c r="ADW10" s="95"/>
      <c r="ADX10" s="95"/>
      <c r="ADY10" s="95"/>
      <c r="ADZ10" s="95"/>
      <c r="AEA10" s="95"/>
      <c r="AEB10" s="95"/>
      <c r="AEC10" s="95"/>
      <c r="AED10" s="95"/>
      <c r="AEE10" s="95"/>
      <c r="AEF10" s="95"/>
      <c r="AEG10" s="95"/>
      <c r="AEH10" s="95"/>
      <c r="AEI10" s="95"/>
      <c r="AEJ10" s="95"/>
      <c r="AEK10" s="95"/>
      <c r="AEL10" s="95"/>
      <c r="AEM10" s="95"/>
      <c r="AEN10" s="95"/>
      <c r="AEO10" s="95"/>
      <c r="AEP10" s="95"/>
      <c r="AEQ10" s="95"/>
      <c r="AER10" s="95"/>
      <c r="AES10" s="95"/>
      <c r="AET10" s="95"/>
      <c r="AEU10" s="95"/>
      <c r="AEV10" s="95"/>
      <c r="AEW10" s="95"/>
      <c r="AEX10" s="95"/>
      <c r="AEY10" s="95"/>
      <c r="AEZ10" s="95"/>
      <c r="AFA10" s="95"/>
      <c r="AFB10" s="95"/>
      <c r="AFC10" s="95"/>
      <c r="AFD10" s="95"/>
      <c r="AFE10" s="95"/>
      <c r="AFF10" s="95"/>
      <c r="AFG10" s="95"/>
      <c r="AFH10" s="95"/>
      <c r="AFI10" s="95"/>
      <c r="AFJ10" s="95"/>
      <c r="AFK10" s="95"/>
      <c r="AFL10" s="95"/>
      <c r="AFM10" s="95"/>
      <c r="AFN10" s="95"/>
      <c r="AFO10" s="95"/>
      <c r="AFP10" s="95"/>
      <c r="AFQ10" s="95"/>
      <c r="AFR10" s="95"/>
      <c r="AFS10" s="95"/>
      <c r="AFT10" s="95"/>
      <c r="AFU10" s="95"/>
      <c r="AFV10" s="95"/>
      <c r="AFW10" s="95"/>
      <c r="AFX10" s="95"/>
      <c r="AFY10" s="95"/>
      <c r="AFZ10" s="95"/>
      <c r="AGA10" s="95"/>
      <c r="AGB10" s="95"/>
      <c r="AGC10" s="95"/>
      <c r="AGD10" s="95"/>
      <c r="AGE10" s="95"/>
      <c r="AGF10" s="95"/>
      <c r="AGG10" s="95"/>
      <c r="AGH10" s="95"/>
      <c r="AGI10" s="95"/>
      <c r="AGJ10" s="95"/>
      <c r="AGK10" s="95"/>
      <c r="AGL10" s="95"/>
      <c r="AGM10" s="95"/>
      <c r="AGN10" s="95"/>
      <c r="AGO10" s="95"/>
      <c r="AGP10" s="95"/>
      <c r="AGQ10" s="95"/>
      <c r="AGR10" s="95"/>
      <c r="AGS10" s="95"/>
      <c r="AGT10" s="95"/>
      <c r="AGU10" s="95"/>
      <c r="AGV10" s="95"/>
      <c r="AGW10" s="95"/>
      <c r="AGX10" s="95"/>
      <c r="AGY10" s="95"/>
      <c r="AGZ10" s="95"/>
      <c r="AHA10" s="95"/>
      <c r="AHB10" s="95"/>
      <c r="AHC10" s="95"/>
      <c r="AHD10" s="95"/>
      <c r="AHE10" s="95"/>
      <c r="AHF10" s="95"/>
      <c r="AHG10" s="95"/>
      <c r="AHH10" s="95"/>
      <c r="AHI10" s="95"/>
      <c r="AHJ10" s="95"/>
      <c r="AHK10" s="95"/>
      <c r="AHL10" s="95"/>
      <c r="AHM10" s="95"/>
      <c r="AHN10" s="95"/>
      <c r="AHO10" s="95"/>
      <c r="AHP10" s="95"/>
      <c r="AHQ10" s="95"/>
      <c r="AHR10" s="95"/>
      <c r="AHS10" s="95"/>
      <c r="AHT10" s="95"/>
      <c r="AHU10" s="95"/>
      <c r="AHV10" s="95"/>
      <c r="AHW10" s="95"/>
      <c r="AHX10" s="95"/>
      <c r="AHY10" s="95"/>
      <c r="AHZ10" s="95"/>
      <c r="AIA10" s="95"/>
      <c r="AIB10" s="95"/>
      <c r="AIC10" s="95"/>
      <c r="AID10" s="95"/>
      <c r="AIE10" s="95"/>
      <c r="AIF10" s="95"/>
      <c r="AIG10" s="95"/>
      <c r="AIH10" s="95"/>
      <c r="AII10" s="95"/>
      <c r="AIJ10" s="95"/>
      <c r="AIK10" s="95"/>
      <c r="AIL10" s="95"/>
      <c r="AIM10" s="95"/>
      <c r="AIN10" s="95"/>
      <c r="AIO10" s="95"/>
      <c r="AIP10" s="95"/>
      <c r="AIQ10" s="95"/>
      <c r="AIR10" s="95"/>
      <c r="AIS10" s="95"/>
      <c r="AIT10" s="95"/>
      <c r="AIU10" s="95"/>
      <c r="AIV10" s="95"/>
      <c r="AIW10" s="95"/>
      <c r="AIX10" s="95"/>
      <c r="AIY10" s="95"/>
      <c r="AIZ10" s="95"/>
      <c r="AJA10" s="95"/>
      <c r="AJB10" s="95"/>
      <c r="AJC10" s="95"/>
      <c r="AJD10" s="95"/>
      <c r="AJE10" s="95"/>
      <c r="AJF10" s="95"/>
      <c r="AJG10" s="95"/>
      <c r="AJH10" s="95"/>
      <c r="AJI10" s="95"/>
      <c r="AJJ10" s="95"/>
      <c r="AJK10" s="95"/>
      <c r="AJL10" s="95"/>
      <c r="AJM10" s="95"/>
      <c r="AJN10" s="95"/>
      <c r="AJO10" s="95"/>
      <c r="AJP10" s="95"/>
      <c r="AJQ10" s="95"/>
      <c r="AJR10" s="95"/>
      <c r="AJS10" s="95"/>
      <c r="AJT10" s="95"/>
      <c r="AJU10" s="95"/>
      <c r="AJV10" s="95"/>
      <c r="AJW10" s="95"/>
      <c r="AJX10" s="95"/>
      <c r="AJY10" s="95"/>
      <c r="AJZ10" s="95"/>
      <c r="AKA10" s="95"/>
      <c r="AKB10" s="95"/>
      <c r="AKC10" s="95"/>
      <c r="AKD10" s="95"/>
      <c r="AKE10" s="95"/>
      <c r="AKF10" s="95"/>
      <c r="AKG10" s="95"/>
      <c r="AKH10" s="95"/>
      <c r="AKI10" s="95"/>
      <c r="AKJ10" s="95"/>
      <c r="AKK10" s="95"/>
      <c r="AKL10" s="95"/>
      <c r="AKM10" s="95"/>
      <c r="AKN10" s="95"/>
      <c r="AKO10" s="95"/>
      <c r="AKP10" s="95"/>
      <c r="AKQ10" s="95"/>
      <c r="AKR10" s="95"/>
      <c r="AKS10" s="95"/>
      <c r="AKT10" s="95"/>
      <c r="AKU10" s="95"/>
      <c r="AKV10" s="95"/>
      <c r="AKW10" s="95"/>
      <c r="AKX10" s="95"/>
      <c r="AKY10" s="95"/>
      <c r="AKZ10" s="95"/>
      <c r="ALA10" s="95"/>
      <c r="ALB10" s="95"/>
      <c r="ALC10" s="95"/>
      <c r="ALD10" s="95"/>
      <c r="ALE10" s="95"/>
      <c r="ALF10" s="95"/>
      <c r="ALG10" s="95"/>
      <c r="ALH10" s="95"/>
      <c r="ALI10" s="95"/>
      <c r="ALJ10" s="95"/>
      <c r="ALK10" s="95"/>
      <c r="ALL10" s="95"/>
      <c r="ALM10" s="95"/>
      <c r="ALN10" s="95"/>
      <c r="ALO10" s="95"/>
      <c r="ALP10" s="95"/>
      <c r="ALQ10" s="95"/>
      <c r="ALR10" s="95"/>
      <c r="ALS10" s="95"/>
      <c r="ALT10" s="95"/>
      <c r="ALU10" s="95"/>
      <c r="ALV10" s="95"/>
      <c r="ALW10" s="95"/>
      <c r="ALX10" s="95"/>
      <c r="ALY10" s="95"/>
      <c r="ALZ10" s="95"/>
      <c r="AMA10" s="95"/>
      <c r="AMB10" s="95"/>
      <c r="AMC10" s="95"/>
      <c r="AMD10" s="95"/>
      <c r="AME10" s="95"/>
      <c r="AMF10" s="95"/>
      <c r="AMG10" s="95"/>
      <c r="AMH10" s="95"/>
      <c r="AMI10" s="95"/>
      <c r="AMJ10" s="95"/>
      <c r="AMK10" s="95"/>
      <c r="AML10" s="95"/>
      <c r="AMM10" s="95"/>
      <c r="AMN10" s="95"/>
      <c r="AMO10" s="95"/>
      <c r="AMP10" s="95"/>
      <c r="AMQ10" s="95"/>
      <c r="AMR10" s="95"/>
      <c r="AMS10" s="95"/>
      <c r="AMT10" s="95"/>
      <c r="AMU10" s="95"/>
      <c r="AMV10" s="95"/>
      <c r="AMW10" s="95"/>
      <c r="AMX10" s="95"/>
      <c r="AMY10" s="95"/>
      <c r="AMZ10" s="95"/>
      <c r="ANA10" s="95"/>
      <c r="ANB10" s="95"/>
      <c r="ANC10" s="95"/>
      <c r="AND10" s="95"/>
      <c r="ANE10" s="95"/>
      <c r="ANF10" s="95"/>
      <c r="ANG10" s="95"/>
      <c r="ANH10" s="95"/>
      <c r="ANI10" s="95"/>
      <c r="ANJ10" s="95"/>
      <c r="ANK10" s="95"/>
      <c r="ANL10" s="95"/>
      <c r="ANM10" s="95"/>
      <c r="ANN10" s="95"/>
      <c r="ANO10" s="95"/>
      <c r="ANP10" s="95"/>
      <c r="ANQ10" s="95"/>
      <c r="ANR10" s="95"/>
      <c r="ANS10" s="95"/>
      <c r="ANT10" s="95"/>
      <c r="ANU10" s="95"/>
      <c r="ANV10" s="95"/>
      <c r="ANW10" s="95"/>
      <c r="ANX10" s="95"/>
      <c r="ANY10" s="95"/>
      <c r="ANZ10" s="95"/>
      <c r="AOA10" s="95"/>
      <c r="AOB10" s="95"/>
      <c r="AOC10" s="95"/>
      <c r="AOD10" s="95"/>
      <c r="AOE10" s="95"/>
      <c r="AOF10" s="95"/>
      <c r="AOG10" s="95"/>
      <c r="AOH10" s="95"/>
      <c r="AOI10" s="95"/>
      <c r="AOJ10" s="95"/>
      <c r="AOK10" s="95"/>
      <c r="AOL10" s="95"/>
      <c r="AOM10" s="95"/>
      <c r="AON10" s="95"/>
      <c r="AOO10" s="95"/>
      <c r="AOP10" s="95"/>
      <c r="AOQ10" s="95"/>
      <c r="AOR10" s="95"/>
      <c r="AOS10" s="95"/>
      <c r="AOT10" s="95"/>
      <c r="AOU10" s="95"/>
      <c r="AOV10" s="95"/>
      <c r="AOW10" s="95"/>
      <c r="AOX10" s="95"/>
      <c r="AOY10" s="95"/>
      <c r="AOZ10" s="95"/>
      <c r="APA10" s="95"/>
      <c r="APB10" s="95"/>
      <c r="APC10" s="95"/>
      <c r="APD10" s="95"/>
      <c r="APE10" s="95"/>
      <c r="APF10" s="95"/>
      <c r="APG10" s="95"/>
      <c r="APH10" s="95"/>
      <c r="API10" s="95"/>
      <c r="APJ10" s="95"/>
      <c r="APK10" s="95"/>
      <c r="APL10" s="95"/>
      <c r="APM10" s="95"/>
      <c r="APN10" s="95"/>
      <c r="APO10" s="95"/>
      <c r="APP10" s="95"/>
      <c r="APQ10" s="95"/>
      <c r="APR10" s="95"/>
      <c r="APS10" s="95"/>
      <c r="APT10" s="95"/>
      <c r="APU10" s="95"/>
      <c r="APV10" s="95"/>
      <c r="APW10" s="95"/>
      <c r="APX10" s="95"/>
      <c r="APY10" s="95"/>
      <c r="APZ10" s="95"/>
      <c r="AQA10" s="95"/>
      <c r="AQB10" s="95"/>
      <c r="AQC10" s="95"/>
      <c r="AQD10" s="95"/>
      <c r="AQE10" s="95"/>
      <c r="AQF10" s="95"/>
      <c r="AQG10" s="95"/>
      <c r="AQH10" s="95"/>
      <c r="AQI10" s="95"/>
      <c r="AQJ10" s="95"/>
      <c r="AQK10" s="95"/>
      <c r="AQL10" s="95"/>
      <c r="AQM10" s="95"/>
      <c r="AQN10" s="95"/>
      <c r="AQO10" s="95"/>
      <c r="AQP10" s="95"/>
      <c r="AQQ10" s="95"/>
      <c r="AQR10" s="95"/>
      <c r="AQS10" s="95"/>
      <c r="AQT10" s="95"/>
      <c r="AQU10" s="95"/>
      <c r="AQV10" s="95"/>
      <c r="AQW10" s="95"/>
      <c r="AQX10" s="95"/>
      <c r="AQY10" s="95"/>
      <c r="AQZ10" s="95"/>
      <c r="ARA10" s="95"/>
      <c r="ARB10" s="95"/>
      <c r="ARC10" s="95"/>
      <c r="ARD10" s="95"/>
      <c r="ARE10" s="95"/>
      <c r="ARF10" s="95"/>
      <c r="ARG10" s="95"/>
      <c r="ARH10" s="95"/>
      <c r="ARI10" s="95"/>
      <c r="ARJ10" s="95"/>
      <c r="ARK10" s="95"/>
      <c r="ARL10" s="95"/>
      <c r="ARM10" s="95"/>
      <c r="ARN10" s="95"/>
      <c r="ARO10" s="95"/>
      <c r="ARP10" s="95"/>
      <c r="ARQ10" s="95"/>
      <c r="ARR10" s="95"/>
      <c r="ARS10" s="95"/>
      <c r="ART10" s="95"/>
      <c r="ARU10" s="95"/>
      <c r="ARV10" s="95"/>
      <c r="ARW10" s="95"/>
      <c r="ARX10" s="95"/>
      <c r="ARY10" s="95"/>
      <c r="ARZ10" s="95"/>
      <c r="ASA10" s="95"/>
      <c r="ASB10" s="95"/>
      <c r="ASC10" s="95"/>
      <c r="ASD10" s="95"/>
      <c r="ASE10" s="95"/>
      <c r="ASF10" s="95"/>
      <c r="ASG10" s="95"/>
      <c r="ASH10" s="95"/>
      <c r="ASI10" s="95"/>
      <c r="ASJ10" s="95"/>
      <c r="ASK10" s="95"/>
      <c r="ASL10" s="95"/>
      <c r="ASM10" s="95"/>
      <c r="ASN10" s="95"/>
      <c r="ASO10" s="95"/>
      <c r="ASP10" s="95"/>
      <c r="ASQ10" s="95"/>
      <c r="ASR10" s="95"/>
      <c r="ASS10" s="95"/>
      <c r="AST10" s="95"/>
      <c r="ASU10" s="95"/>
      <c r="ASV10" s="95"/>
      <c r="ASW10" s="95"/>
      <c r="ASX10" s="95"/>
      <c r="ASY10" s="95"/>
      <c r="ASZ10" s="95"/>
      <c r="ATA10" s="95"/>
      <c r="ATB10" s="95"/>
      <c r="ATC10" s="95"/>
      <c r="ATD10" s="95"/>
      <c r="ATE10" s="95"/>
      <c r="ATF10" s="95"/>
      <c r="ATG10" s="95"/>
      <c r="ATH10" s="95"/>
      <c r="ATI10" s="95"/>
      <c r="ATJ10" s="95"/>
      <c r="ATK10" s="95"/>
      <c r="ATL10" s="95"/>
      <c r="ATM10" s="95"/>
      <c r="ATN10" s="95"/>
      <c r="ATO10" s="95"/>
      <c r="ATP10" s="95"/>
      <c r="ATQ10" s="95"/>
      <c r="ATR10" s="95"/>
      <c r="ATS10" s="95"/>
      <c r="ATT10" s="95"/>
      <c r="ATU10" s="95"/>
      <c r="ATV10" s="95"/>
      <c r="ATW10" s="95"/>
      <c r="ATX10" s="95"/>
      <c r="ATY10" s="95"/>
      <c r="ATZ10" s="95"/>
      <c r="AUA10" s="95"/>
      <c r="AUB10" s="95"/>
      <c r="AUC10" s="95"/>
      <c r="AUD10" s="95"/>
      <c r="AUE10" s="95"/>
      <c r="AUF10" s="95"/>
      <c r="AUG10" s="95"/>
      <c r="AUH10" s="95"/>
      <c r="AUI10" s="95"/>
      <c r="AUJ10" s="95"/>
      <c r="AUK10" s="95"/>
      <c r="AUL10" s="95"/>
      <c r="AUM10" s="95"/>
      <c r="AUN10" s="95"/>
      <c r="AUO10" s="95"/>
      <c r="AUP10" s="95"/>
      <c r="AUQ10" s="95"/>
      <c r="AUR10" s="95"/>
      <c r="AUS10" s="95"/>
      <c r="AUT10" s="95"/>
      <c r="AUU10" s="95"/>
      <c r="AUV10" s="95"/>
      <c r="AUW10" s="95"/>
      <c r="AUX10" s="95"/>
      <c r="AUY10" s="95"/>
      <c r="AUZ10" s="95"/>
      <c r="AVA10" s="95"/>
      <c r="AVB10" s="95"/>
      <c r="AVC10" s="95"/>
      <c r="AVD10" s="95"/>
      <c r="AVE10" s="95"/>
      <c r="AVF10" s="95"/>
      <c r="AVG10" s="95"/>
      <c r="AVH10" s="95"/>
      <c r="AVI10" s="95"/>
      <c r="AVJ10" s="95"/>
      <c r="AVK10" s="95"/>
      <c r="AVL10" s="95"/>
      <c r="AVM10" s="95"/>
      <c r="AVN10" s="95"/>
      <c r="AVO10" s="95"/>
      <c r="AVP10" s="95"/>
      <c r="AVQ10" s="95"/>
      <c r="AVR10" s="95"/>
      <c r="AVS10" s="95"/>
      <c r="AVT10" s="95"/>
      <c r="AVU10" s="95"/>
      <c r="AVV10" s="95"/>
      <c r="AVW10" s="95"/>
      <c r="AVX10" s="95"/>
      <c r="AVY10" s="95"/>
      <c r="AVZ10" s="95"/>
      <c r="AWA10" s="95"/>
      <c r="AWB10" s="95"/>
      <c r="AWC10" s="95"/>
      <c r="AWD10" s="95"/>
      <c r="AWE10" s="95"/>
      <c r="AWF10" s="95"/>
      <c r="AWG10" s="95"/>
      <c r="AWH10" s="95"/>
      <c r="AWI10" s="95"/>
      <c r="AWJ10" s="95"/>
      <c r="AWK10" s="95"/>
      <c r="AWL10" s="95"/>
      <c r="AWM10" s="95"/>
      <c r="AWN10" s="95"/>
      <c r="AWO10" s="95"/>
      <c r="AWP10" s="95"/>
      <c r="AWQ10" s="95"/>
      <c r="AWR10" s="95"/>
      <c r="AWS10" s="95"/>
      <c r="AWT10" s="95"/>
      <c r="AWU10" s="95"/>
      <c r="AWV10" s="95"/>
      <c r="AWW10" s="95"/>
      <c r="AWX10" s="95"/>
      <c r="AWY10" s="95"/>
      <c r="AWZ10" s="95"/>
      <c r="AXA10" s="95"/>
      <c r="AXB10" s="95"/>
      <c r="AXC10" s="95"/>
      <c r="AXD10" s="95"/>
      <c r="AXE10" s="95"/>
      <c r="AXF10" s="95"/>
      <c r="AXG10" s="95"/>
      <c r="AXH10" s="95"/>
      <c r="AXI10" s="95"/>
      <c r="AXJ10" s="95"/>
      <c r="AXK10" s="95"/>
      <c r="AXL10" s="95"/>
      <c r="AXM10" s="95"/>
      <c r="AXN10" s="95"/>
      <c r="AXO10" s="95"/>
      <c r="AXP10" s="95"/>
      <c r="AXQ10" s="95"/>
      <c r="AXR10" s="95"/>
      <c r="AXS10" s="95"/>
      <c r="AXT10" s="95"/>
      <c r="AXU10" s="95"/>
      <c r="AXV10" s="95"/>
      <c r="AXW10" s="95"/>
      <c r="AXX10" s="95"/>
      <c r="AXY10" s="95"/>
      <c r="AXZ10" s="95"/>
      <c r="AYA10" s="95"/>
      <c r="AYB10" s="95"/>
      <c r="AYC10" s="95"/>
      <c r="AYD10" s="95"/>
      <c r="AYE10" s="95"/>
      <c r="AYF10" s="95"/>
      <c r="AYG10" s="95"/>
      <c r="AYH10" s="95"/>
      <c r="AYI10" s="95"/>
      <c r="AYJ10" s="95"/>
      <c r="AYK10" s="95"/>
      <c r="AYL10" s="95"/>
      <c r="AYM10" s="95"/>
      <c r="AYN10" s="95"/>
      <c r="AYO10" s="95"/>
      <c r="AYP10" s="95"/>
      <c r="AYQ10" s="95"/>
      <c r="AYR10" s="95"/>
      <c r="AYS10" s="95"/>
      <c r="AYT10" s="95"/>
      <c r="AYU10" s="95"/>
      <c r="AYV10" s="95"/>
      <c r="AYW10" s="95"/>
      <c r="AYX10" s="95"/>
      <c r="AYY10" s="95"/>
      <c r="AYZ10" s="95"/>
      <c r="AZA10" s="95"/>
      <c r="AZB10" s="95"/>
      <c r="AZC10" s="95"/>
      <c r="AZD10" s="95"/>
      <c r="AZE10" s="95"/>
      <c r="AZF10" s="95"/>
      <c r="AZG10" s="95"/>
      <c r="AZH10" s="95"/>
      <c r="AZI10" s="95"/>
      <c r="AZJ10" s="95"/>
      <c r="AZK10" s="95"/>
      <c r="AZL10" s="95"/>
      <c r="AZM10" s="95"/>
      <c r="AZN10" s="95"/>
      <c r="AZO10" s="95"/>
      <c r="AZP10" s="95"/>
      <c r="AZQ10" s="95"/>
      <c r="AZR10" s="95"/>
      <c r="AZS10" s="95"/>
      <c r="AZT10" s="95"/>
      <c r="AZU10" s="95"/>
      <c r="AZV10" s="95"/>
      <c r="AZW10" s="95"/>
      <c r="AZX10" s="95"/>
      <c r="AZY10" s="95"/>
      <c r="AZZ10" s="95"/>
      <c r="BAA10" s="95"/>
      <c r="BAB10" s="95"/>
      <c r="BAC10" s="95"/>
      <c r="BAD10" s="95"/>
      <c r="BAE10" s="95"/>
      <c r="BAF10" s="95"/>
      <c r="BAG10" s="95"/>
      <c r="BAH10" s="95"/>
      <c r="BAI10" s="95"/>
      <c r="BAJ10" s="95"/>
      <c r="BAK10" s="95"/>
      <c r="BAL10" s="95"/>
      <c r="BAM10" s="95"/>
      <c r="BAN10" s="95"/>
      <c r="BAO10" s="95"/>
      <c r="BAP10" s="95"/>
      <c r="BAQ10" s="95"/>
      <c r="BAR10" s="95"/>
      <c r="BAS10" s="95"/>
      <c r="BAT10" s="95"/>
      <c r="BAU10" s="95"/>
      <c r="BAV10" s="95"/>
      <c r="BAW10" s="95"/>
      <c r="BAX10" s="95"/>
      <c r="BAY10" s="95"/>
      <c r="BAZ10" s="95"/>
      <c r="BBA10" s="95"/>
      <c r="BBB10" s="95"/>
      <c r="BBC10" s="95"/>
      <c r="BBD10" s="95"/>
      <c r="BBE10" s="95"/>
      <c r="BBF10" s="95"/>
      <c r="BBG10" s="95"/>
      <c r="BBH10" s="95"/>
      <c r="BBI10" s="95"/>
      <c r="BBJ10" s="95"/>
      <c r="BBK10" s="95"/>
      <c r="BBL10" s="95"/>
      <c r="BBM10" s="95"/>
      <c r="BBN10" s="95"/>
      <c r="BBO10" s="95"/>
      <c r="BBP10" s="95"/>
      <c r="BBQ10" s="95"/>
      <c r="BBR10" s="95"/>
      <c r="BBS10" s="95"/>
      <c r="BBT10" s="95"/>
      <c r="BBU10" s="95"/>
      <c r="BBV10" s="95"/>
      <c r="BBW10" s="95"/>
      <c r="BBX10" s="95"/>
      <c r="BBY10" s="95"/>
      <c r="BBZ10" s="95"/>
      <c r="BCA10" s="95"/>
      <c r="BCB10" s="95"/>
      <c r="BCC10" s="95"/>
      <c r="BCD10" s="95"/>
      <c r="BCE10" s="95"/>
      <c r="BCF10" s="95"/>
      <c r="BCG10" s="95"/>
      <c r="BCH10" s="95"/>
      <c r="BCI10" s="95"/>
      <c r="BCJ10" s="95"/>
      <c r="BCK10" s="95"/>
      <c r="BCL10" s="95"/>
      <c r="BCM10" s="95"/>
      <c r="BCN10" s="95"/>
      <c r="BCO10" s="95"/>
      <c r="BCP10" s="95"/>
      <c r="BCQ10" s="95"/>
      <c r="BCR10" s="95"/>
      <c r="BCS10" s="95"/>
      <c r="BCT10" s="95"/>
      <c r="BCU10" s="95"/>
      <c r="BCV10" s="95"/>
      <c r="BCW10" s="95"/>
      <c r="BCX10" s="95"/>
      <c r="BCY10" s="95"/>
      <c r="BCZ10" s="95"/>
      <c r="BDA10" s="95"/>
      <c r="BDB10" s="95"/>
      <c r="BDC10" s="95"/>
      <c r="BDD10" s="95"/>
      <c r="BDE10" s="95"/>
      <c r="BDF10" s="95"/>
      <c r="BDG10" s="95"/>
      <c r="BDH10" s="95"/>
      <c r="BDI10" s="95"/>
      <c r="BDJ10" s="95"/>
      <c r="BDK10" s="95"/>
      <c r="BDL10" s="95"/>
      <c r="BDM10" s="95"/>
      <c r="BDN10" s="95"/>
      <c r="BDO10" s="95"/>
      <c r="BDP10" s="95"/>
      <c r="BDQ10" s="95"/>
      <c r="BDR10" s="95"/>
      <c r="BDS10" s="95"/>
      <c r="BDT10" s="95"/>
      <c r="BDU10" s="95"/>
      <c r="BDV10" s="95"/>
      <c r="BDW10" s="95"/>
      <c r="BDX10" s="95"/>
      <c r="BDY10" s="95"/>
      <c r="BDZ10" s="95"/>
      <c r="BEA10" s="95"/>
      <c r="BEB10" s="95"/>
      <c r="BEC10" s="95"/>
      <c r="BED10" s="95"/>
      <c r="BEE10" s="95"/>
      <c r="BEF10" s="95"/>
      <c r="BEG10" s="95"/>
      <c r="BEH10" s="95"/>
      <c r="BEI10" s="95"/>
      <c r="BEJ10" s="95"/>
      <c r="BEK10" s="95"/>
      <c r="BEL10" s="95"/>
      <c r="BEM10" s="95"/>
      <c r="BEN10" s="95"/>
      <c r="BEO10" s="95"/>
      <c r="BEP10" s="95"/>
      <c r="BEQ10" s="95"/>
      <c r="BER10" s="95"/>
      <c r="BES10" s="95"/>
      <c r="BET10" s="95"/>
      <c r="BEU10" s="95"/>
      <c r="BEV10" s="95"/>
      <c r="BEW10" s="95"/>
      <c r="BEX10" s="95"/>
      <c r="BEY10" s="95"/>
      <c r="BEZ10" s="95"/>
      <c r="BFA10" s="95"/>
      <c r="BFB10" s="95"/>
      <c r="BFC10" s="95"/>
      <c r="BFD10" s="95"/>
      <c r="BFE10" s="95"/>
      <c r="BFF10" s="95"/>
      <c r="BFG10" s="95"/>
      <c r="BFH10" s="95"/>
      <c r="BFI10" s="95"/>
      <c r="BFJ10" s="95"/>
      <c r="BFK10" s="95"/>
      <c r="BFL10" s="95"/>
      <c r="BFM10" s="95"/>
      <c r="BFN10" s="95"/>
      <c r="BFO10" s="95"/>
      <c r="BFP10" s="95"/>
      <c r="BFQ10" s="95"/>
      <c r="BFR10" s="95"/>
      <c r="BFS10" s="95"/>
      <c r="BFT10" s="95"/>
      <c r="BFU10" s="95"/>
      <c r="BFV10" s="95"/>
      <c r="BFW10" s="95"/>
      <c r="BFX10" s="95"/>
      <c r="BFY10" s="95"/>
      <c r="BFZ10" s="95"/>
      <c r="BGA10" s="95"/>
      <c r="BGB10" s="95"/>
      <c r="BGC10" s="95"/>
      <c r="BGD10" s="95"/>
      <c r="BGE10" s="95"/>
      <c r="BGF10" s="95"/>
      <c r="BGG10" s="95"/>
      <c r="BGH10" s="95"/>
      <c r="BGI10" s="95"/>
      <c r="BGJ10" s="95"/>
      <c r="BGK10" s="95"/>
      <c r="BGL10" s="95"/>
      <c r="BGM10" s="95"/>
      <c r="BGN10" s="95"/>
      <c r="BGO10" s="95"/>
      <c r="BGP10" s="95"/>
      <c r="BGQ10" s="95"/>
      <c r="BGR10" s="95"/>
      <c r="BGS10" s="95"/>
      <c r="BGT10" s="95"/>
      <c r="BGU10" s="95"/>
      <c r="BGV10" s="95"/>
      <c r="BGW10" s="95"/>
      <c r="BGX10" s="95"/>
      <c r="BGY10" s="95"/>
      <c r="BGZ10" s="95"/>
      <c r="BHA10" s="95"/>
      <c r="BHB10" s="95"/>
      <c r="BHC10" s="95"/>
      <c r="BHD10" s="95"/>
      <c r="BHE10" s="95"/>
      <c r="BHF10" s="95"/>
      <c r="BHG10" s="95"/>
      <c r="BHH10" s="95"/>
      <c r="BHI10" s="95"/>
      <c r="BHJ10" s="95"/>
      <c r="BHK10" s="95"/>
      <c r="BHL10" s="95"/>
      <c r="BHM10" s="95"/>
      <c r="BHN10" s="95"/>
      <c r="BHO10" s="95"/>
      <c r="BHP10" s="95"/>
      <c r="BHQ10" s="95"/>
      <c r="BHR10" s="95"/>
      <c r="BHS10" s="95"/>
      <c r="BHT10" s="95"/>
      <c r="BHU10" s="95"/>
      <c r="BHV10" s="95"/>
      <c r="BHW10" s="95"/>
      <c r="BHX10" s="95"/>
      <c r="BHY10" s="95"/>
      <c r="BHZ10" s="95"/>
      <c r="BIA10" s="95"/>
      <c r="BIB10" s="95"/>
      <c r="BIC10" s="95"/>
      <c r="BID10" s="95"/>
      <c r="BIE10" s="95"/>
      <c r="BIF10" s="95"/>
      <c r="BIG10" s="95"/>
      <c r="BIH10" s="95"/>
      <c r="BII10" s="95"/>
      <c r="BIJ10" s="95"/>
      <c r="BIK10" s="95"/>
      <c r="BIL10" s="95"/>
      <c r="BIM10" s="95"/>
      <c r="BIN10" s="95"/>
      <c r="BIO10" s="95"/>
      <c r="BIP10" s="95"/>
      <c r="BIQ10" s="95"/>
      <c r="BIR10" s="95"/>
      <c r="BIS10" s="95"/>
      <c r="BIT10" s="95"/>
      <c r="BIU10" s="95"/>
      <c r="BIV10" s="95"/>
      <c r="BIW10" s="95"/>
      <c r="BIX10" s="95"/>
      <c r="BIY10" s="95"/>
      <c r="BIZ10" s="95"/>
      <c r="BJA10" s="95"/>
      <c r="BJB10" s="95"/>
      <c r="BJC10" s="95"/>
      <c r="BJD10" s="95"/>
      <c r="BJE10" s="95"/>
      <c r="BJF10" s="95"/>
      <c r="BJG10" s="95"/>
      <c r="BJH10" s="95"/>
      <c r="BJI10" s="95"/>
      <c r="BJJ10" s="95"/>
      <c r="BJK10" s="95"/>
      <c r="BJL10" s="95"/>
      <c r="BJM10" s="95"/>
      <c r="BJN10" s="95"/>
      <c r="BJO10" s="95"/>
      <c r="BJP10" s="95"/>
      <c r="BJQ10" s="95"/>
      <c r="BJR10" s="95"/>
      <c r="BJS10" s="95"/>
      <c r="BJT10" s="95"/>
      <c r="BJU10" s="95"/>
      <c r="BJV10" s="95"/>
      <c r="BJW10" s="95"/>
      <c r="BJX10" s="95"/>
      <c r="BJY10" s="95"/>
      <c r="BJZ10" s="95"/>
      <c r="BKA10" s="95"/>
      <c r="BKB10" s="95"/>
      <c r="BKC10" s="95"/>
      <c r="BKD10" s="95"/>
      <c r="BKE10" s="95"/>
      <c r="BKF10" s="95"/>
      <c r="BKG10" s="95"/>
      <c r="BKH10" s="95"/>
      <c r="BKI10" s="95"/>
      <c r="BKJ10" s="95"/>
      <c r="BKK10" s="95"/>
      <c r="BKL10" s="95"/>
      <c r="BKM10" s="95"/>
      <c r="BKN10" s="95"/>
      <c r="BKO10" s="95"/>
      <c r="BKP10" s="95"/>
      <c r="BKQ10" s="95"/>
      <c r="BKR10" s="95"/>
      <c r="BKS10" s="95"/>
      <c r="BKT10" s="95"/>
      <c r="BKU10" s="95"/>
      <c r="BKV10" s="95"/>
      <c r="BKW10" s="95"/>
      <c r="BKX10" s="95"/>
      <c r="BKY10" s="95"/>
      <c r="BKZ10" s="95"/>
      <c r="BLA10" s="95"/>
      <c r="BLB10" s="95"/>
      <c r="BLC10" s="95"/>
      <c r="BLD10" s="95"/>
      <c r="BLE10" s="95"/>
      <c r="BLF10" s="95"/>
      <c r="BLG10" s="95"/>
      <c r="BLH10" s="95"/>
      <c r="BLI10" s="95"/>
      <c r="BLJ10" s="95"/>
      <c r="BLK10" s="95"/>
      <c r="BLL10" s="95"/>
      <c r="BLM10" s="95"/>
      <c r="BLN10" s="95"/>
      <c r="BLO10" s="95"/>
      <c r="BLP10" s="95"/>
      <c r="BLQ10" s="95"/>
      <c r="BLR10" s="95"/>
      <c r="BLS10" s="95"/>
      <c r="BLT10" s="95"/>
      <c r="BLU10" s="95"/>
      <c r="BLV10" s="95"/>
      <c r="BLW10" s="95"/>
      <c r="BLX10" s="95"/>
      <c r="BLY10" s="95"/>
      <c r="BLZ10" s="95"/>
      <c r="BMA10" s="95"/>
      <c r="BMB10" s="95"/>
      <c r="BMC10" s="95"/>
      <c r="BMD10" s="95"/>
      <c r="BME10" s="95"/>
      <c r="BMF10" s="95"/>
      <c r="BMG10" s="95"/>
      <c r="BMH10" s="95"/>
      <c r="BMI10" s="95"/>
      <c r="BMJ10" s="95"/>
      <c r="BMK10" s="95"/>
      <c r="BML10" s="95"/>
      <c r="BMM10" s="95"/>
      <c r="BMN10" s="95"/>
      <c r="BMO10" s="95"/>
      <c r="BMP10" s="95"/>
      <c r="BMQ10" s="95"/>
      <c r="BMR10" s="95"/>
      <c r="BMS10" s="95"/>
      <c r="BMT10" s="95"/>
      <c r="BMU10" s="95"/>
      <c r="BMV10" s="95"/>
      <c r="BMW10" s="95"/>
      <c r="BMX10" s="95"/>
      <c r="BMY10" s="95"/>
      <c r="BMZ10" s="95"/>
      <c r="BNA10" s="95"/>
      <c r="BNB10" s="95"/>
      <c r="BNC10" s="95"/>
      <c r="BND10" s="95"/>
      <c r="BNE10" s="95"/>
      <c r="BNF10" s="95"/>
      <c r="BNG10" s="95"/>
      <c r="BNH10" s="95"/>
      <c r="BNI10" s="95"/>
      <c r="BNJ10" s="95"/>
      <c r="BNK10" s="95"/>
      <c r="BNL10" s="95"/>
      <c r="BNM10" s="95"/>
      <c r="BNN10" s="95"/>
      <c r="BNO10" s="95"/>
      <c r="BNP10" s="95"/>
      <c r="BNQ10" s="95"/>
      <c r="BNR10" s="95"/>
      <c r="BNS10" s="95"/>
      <c r="BNT10" s="95"/>
      <c r="BNU10" s="95"/>
      <c r="BNV10" s="95"/>
      <c r="BNW10" s="95"/>
      <c r="BNX10" s="95"/>
      <c r="BNY10" s="95"/>
      <c r="BNZ10" s="95"/>
      <c r="BOA10" s="95"/>
      <c r="BOB10" s="95"/>
      <c r="BOC10" s="95"/>
      <c r="BOD10" s="95"/>
      <c r="BOE10" s="95"/>
      <c r="BOF10" s="95"/>
      <c r="BOG10" s="95"/>
      <c r="BOH10" s="95"/>
      <c r="BOI10" s="95"/>
      <c r="BOJ10" s="95"/>
      <c r="BOK10" s="95"/>
      <c r="BOL10" s="95"/>
      <c r="BOM10" s="95"/>
      <c r="BON10" s="95"/>
      <c r="BOO10" s="95"/>
      <c r="BOP10" s="95"/>
      <c r="BOQ10" s="95"/>
      <c r="BOR10" s="95"/>
      <c r="BOS10" s="95"/>
      <c r="BOT10" s="95"/>
      <c r="BOU10" s="95"/>
      <c r="BOV10" s="95"/>
      <c r="BOW10" s="95"/>
      <c r="BOX10" s="95"/>
      <c r="BOY10" s="95"/>
      <c r="BOZ10" s="95"/>
      <c r="BPA10" s="95"/>
      <c r="BPB10" s="95"/>
      <c r="BPC10" s="95"/>
      <c r="BPD10" s="95"/>
      <c r="BPE10" s="95"/>
      <c r="BPF10" s="95"/>
      <c r="BPG10" s="95"/>
      <c r="BPH10" s="95"/>
      <c r="BPI10" s="95"/>
      <c r="BPJ10" s="95"/>
      <c r="BPK10" s="95"/>
      <c r="BPL10" s="95"/>
      <c r="BPM10" s="95"/>
      <c r="BPN10" s="95"/>
      <c r="BPO10" s="95"/>
      <c r="BPP10" s="95"/>
      <c r="BPQ10" s="95"/>
      <c r="BPR10" s="95"/>
      <c r="BPS10" s="95"/>
      <c r="BPT10" s="95"/>
      <c r="BPU10" s="95"/>
      <c r="BPV10" s="95"/>
      <c r="BPW10" s="95"/>
      <c r="BPX10" s="95"/>
      <c r="BPY10" s="95"/>
      <c r="BPZ10" s="95"/>
      <c r="BQA10" s="95"/>
      <c r="BQB10" s="95"/>
      <c r="BQC10" s="95"/>
      <c r="BQD10" s="95"/>
      <c r="BQE10" s="95"/>
      <c r="BQF10" s="95"/>
      <c r="BQG10" s="95"/>
      <c r="BQH10" s="95"/>
      <c r="BQI10" s="95"/>
      <c r="BQJ10" s="95"/>
      <c r="BQK10" s="95"/>
      <c r="BQL10" s="95"/>
      <c r="BQM10" s="95"/>
      <c r="BQN10" s="95"/>
      <c r="BQO10" s="95"/>
      <c r="BQP10" s="95"/>
      <c r="BQQ10" s="95"/>
      <c r="BQR10" s="95"/>
      <c r="BQS10" s="95"/>
      <c r="BQT10" s="95"/>
      <c r="BQU10" s="95"/>
      <c r="BQV10" s="95"/>
      <c r="BQW10" s="95"/>
      <c r="BQX10" s="95"/>
      <c r="BQY10" s="95"/>
      <c r="BQZ10" s="95"/>
      <c r="BRA10" s="95"/>
      <c r="BRB10" s="95"/>
      <c r="BRC10" s="95"/>
      <c r="BRD10" s="95"/>
      <c r="BRE10" s="95"/>
      <c r="BRF10" s="95"/>
      <c r="BRG10" s="95"/>
      <c r="BRH10" s="95"/>
      <c r="BRI10" s="95"/>
      <c r="BRJ10" s="95"/>
      <c r="BRK10" s="95"/>
      <c r="BRL10" s="95"/>
      <c r="BRM10" s="95"/>
      <c r="BRN10" s="95"/>
      <c r="BRO10" s="95"/>
      <c r="BRP10" s="95"/>
      <c r="BRQ10" s="95"/>
      <c r="BRR10" s="95"/>
      <c r="BRS10" s="95"/>
      <c r="BRT10" s="95"/>
      <c r="BRU10" s="95"/>
      <c r="BRV10" s="95"/>
      <c r="BRW10" s="95"/>
      <c r="BRX10" s="95"/>
      <c r="BRY10" s="95"/>
      <c r="BRZ10" s="95"/>
      <c r="BSA10" s="95"/>
      <c r="BSB10" s="95"/>
      <c r="BSC10" s="95"/>
      <c r="BSD10" s="95"/>
      <c r="BSE10" s="95"/>
      <c r="BSF10" s="95"/>
      <c r="BSG10" s="95"/>
      <c r="BSH10" s="95"/>
      <c r="BSI10" s="95"/>
      <c r="BSJ10" s="95"/>
      <c r="BSK10" s="95"/>
      <c r="BSL10" s="95"/>
      <c r="BSM10" s="95"/>
      <c r="BSN10" s="95"/>
      <c r="BSO10" s="95"/>
      <c r="BSP10" s="95"/>
      <c r="BSQ10" s="95"/>
      <c r="BSR10" s="95"/>
      <c r="BSS10" s="95"/>
      <c r="BST10" s="95"/>
      <c r="BSU10" s="95"/>
      <c r="BSV10" s="95"/>
      <c r="BSW10" s="95"/>
      <c r="BSX10" s="95"/>
      <c r="BSY10" s="95"/>
      <c r="BSZ10" s="95"/>
      <c r="BTA10" s="95"/>
      <c r="BTB10" s="95"/>
      <c r="BTC10" s="95"/>
      <c r="BTD10" s="95"/>
      <c r="BTE10" s="95"/>
      <c r="BTF10" s="95"/>
      <c r="BTG10" s="95"/>
      <c r="BTH10" s="95"/>
      <c r="BTI10" s="95"/>
      <c r="BTJ10" s="95"/>
      <c r="BTK10" s="95"/>
      <c r="BTL10" s="95"/>
      <c r="BTM10" s="95"/>
      <c r="BTN10" s="95"/>
      <c r="BTO10" s="95"/>
      <c r="BTP10" s="95"/>
      <c r="BTQ10" s="95"/>
      <c r="BTR10" s="95"/>
      <c r="BTS10" s="95"/>
      <c r="BTT10" s="95"/>
      <c r="BTU10" s="95"/>
      <c r="BTV10" s="95"/>
      <c r="BTW10" s="95"/>
      <c r="BTX10" s="95"/>
      <c r="BTY10" s="95"/>
      <c r="BTZ10" s="95"/>
      <c r="BUA10" s="95"/>
      <c r="BUB10" s="95"/>
      <c r="BUC10" s="95"/>
      <c r="BUD10" s="95"/>
      <c r="BUE10" s="95"/>
      <c r="BUF10" s="95"/>
      <c r="BUG10" s="95"/>
      <c r="BUH10" s="95"/>
      <c r="BUI10" s="95"/>
      <c r="BUJ10" s="95"/>
      <c r="BUK10" s="95"/>
      <c r="BUL10" s="95"/>
      <c r="BUM10" s="95"/>
      <c r="BUN10" s="95"/>
      <c r="BUO10" s="95"/>
      <c r="BUP10" s="95"/>
      <c r="BUQ10" s="95"/>
      <c r="BUR10" s="95"/>
      <c r="BUS10" s="95"/>
      <c r="BUT10" s="95"/>
      <c r="BUU10" s="95"/>
      <c r="BUV10" s="95"/>
      <c r="BUW10" s="95"/>
      <c r="BUX10" s="95"/>
      <c r="BUY10" s="95"/>
      <c r="BUZ10" s="95"/>
      <c r="BVA10" s="95"/>
      <c r="BVB10" s="95"/>
      <c r="BVC10" s="95"/>
      <c r="BVD10" s="95"/>
      <c r="BVE10" s="95"/>
      <c r="BVF10" s="95"/>
      <c r="BVG10" s="95"/>
      <c r="BVH10" s="95"/>
      <c r="BVI10" s="95"/>
      <c r="BVJ10" s="95"/>
      <c r="BVK10" s="95"/>
      <c r="BVL10" s="95"/>
      <c r="BVM10" s="95"/>
      <c r="BVN10" s="95"/>
      <c r="BVO10" s="95"/>
      <c r="BVP10" s="95"/>
      <c r="BVQ10" s="95"/>
      <c r="BVR10" s="95"/>
      <c r="BVS10" s="95"/>
      <c r="BVT10" s="95"/>
      <c r="BVU10" s="95"/>
      <c r="BVV10" s="95"/>
      <c r="BVW10" s="95"/>
      <c r="BVX10" s="95"/>
      <c r="BVY10" s="95"/>
      <c r="BVZ10" s="95"/>
      <c r="BWA10" s="95"/>
      <c r="BWB10" s="95"/>
      <c r="BWC10" s="95"/>
      <c r="BWD10" s="95"/>
      <c r="BWE10" s="95"/>
      <c r="BWF10" s="95"/>
      <c r="BWG10" s="95"/>
      <c r="BWH10" s="95"/>
      <c r="BWI10" s="95"/>
      <c r="BWJ10" s="95"/>
      <c r="BWK10" s="95"/>
      <c r="BWL10" s="95"/>
      <c r="BWM10" s="95"/>
      <c r="BWN10" s="95"/>
      <c r="BWO10" s="95"/>
      <c r="BWP10" s="95"/>
      <c r="BWQ10" s="95"/>
      <c r="BWR10" s="95"/>
      <c r="BWS10" s="95"/>
      <c r="BWT10" s="95"/>
      <c r="BWU10" s="95"/>
      <c r="BWV10" s="95"/>
      <c r="BWW10" s="95"/>
      <c r="BWX10" s="95"/>
      <c r="BWY10" s="95"/>
      <c r="BWZ10" s="95"/>
      <c r="BXA10" s="95"/>
      <c r="BXB10" s="95"/>
      <c r="BXC10" s="95"/>
      <c r="BXD10" s="95"/>
      <c r="BXE10" s="95"/>
      <c r="BXF10" s="95"/>
      <c r="BXG10" s="95"/>
      <c r="BXH10" s="95"/>
      <c r="BXI10" s="95"/>
      <c r="BXJ10" s="95"/>
      <c r="BXK10" s="95"/>
      <c r="BXL10" s="95"/>
      <c r="BXM10" s="95"/>
      <c r="BXN10" s="95"/>
      <c r="BXO10" s="95"/>
      <c r="BXP10" s="95"/>
      <c r="BXQ10" s="95"/>
      <c r="BXR10" s="95"/>
      <c r="BXS10" s="95"/>
      <c r="BXT10" s="95"/>
      <c r="BXU10" s="95"/>
      <c r="BXV10" s="95"/>
      <c r="BXW10" s="95"/>
      <c r="BXX10" s="95"/>
      <c r="BXY10" s="95"/>
      <c r="BXZ10" s="95"/>
      <c r="BYA10" s="95"/>
      <c r="BYB10" s="95"/>
      <c r="BYC10" s="95"/>
      <c r="BYD10" s="95"/>
      <c r="BYE10" s="95"/>
      <c r="BYF10" s="95"/>
      <c r="BYG10" s="95"/>
      <c r="BYH10" s="95"/>
      <c r="BYI10" s="95"/>
      <c r="BYJ10" s="95"/>
      <c r="BYK10" s="95"/>
      <c r="BYL10" s="95"/>
      <c r="BYM10" s="95"/>
      <c r="BYN10" s="95"/>
      <c r="BYO10" s="95"/>
      <c r="BYP10" s="95"/>
      <c r="BYQ10" s="95"/>
      <c r="BYR10" s="95"/>
      <c r="BYS10" s="95"/>
      <c r="BYT10" s="95"/>
      <c r="BYU10" s="95"/>
      <c r="BYV10" s="95"/>
      <c r="BYW10" s="95"/>
      <c r="BYX10" s="95"/>
      <c r="BYY10" s="95"/>
      <c r="BYZ10" s="95"/>
      <c r="BZA10" s="95"/>
      <c r="BZB10" s="95"/>
      <c r="BZC10" s="95"/>
      <c r="BZD10" s="95"/>
      <c r="BZE10" s="95"/>
      <c r="BZF10" s="95"/>
      <c r="BZG10" s="95"/>
      <c r="BZH10" s="95"/>
      <c r="BZI10" s="95"/>
      <c r="BZJ10" s="95"/>
      <c r="BZK10" s="95"/>
      <c r="BZL10" s="95"/>
      <c r="BZM10" s="95"/>
      <c r="BZN10" s="95"/>
      <c r="BZO10" s="95"/>
      <c r="BZP10" s="95"/>
      <c r="BZQ10" s="95"/>
      <c r="BZR10" s="95"/>
      <c r="BZS10" s="95"/>
      <c r="BZT10" s="95"/>
      <c r="BZU10" s="95"/>
      <c r="BZV10" s="95"/>
      <c r="BZW10" s="95"/>
      <c r="BZX10" s="95"/>
      <c r="BZY10" s="95"/>
      <c r="BZZ10" s="95"/>
      <c r="CAA10" s="95"/>
      <c r="CAB10" s="95"/>
      <c r="CAC10" s="95"/>
      <c r="CAD10" s="95"/>
      <c r="CAE10" s="95"/>
      <c r="CAF10" s="95"/>
      <c r="CAG10" s="95"/>
      <c r="CAH10" s="95"/>
      <c r="CAI10" s="95"/>
      <c r="CAJ10" s="95"/>
      <c r="CAK10" s="95"/>
      <c r="CAL10" s="95"/>
      <c r="CAM10" s="95"/>
      <c r="CAN10" s="95"/>
      <c r="CAO10" s="95"/>
      <c r="CAP10" s="95"/>
      <c r="CAQ10" s="95"/>
      <c r="CAR10" s="95"/>
      <c r="CAS10" s="95"/>
      <c r="CAT10" s="95"/>
      <c r="CAU10" s="95"/>
      <c r="CAV10" s="95"/>
      <c r="CAW10" s="95"/>
      <c r="CAX10" s="95"/>
      <c r="CAY10" s="95"/>
      <c r="CAZ10" s="95"/>
      <c r="CBA10" s="95"/>
      <c r="CBB10" s="95"/>
      <c r="CBC10" s="95"/>
      <c r="CBD10" s="95"/>
      <c r="CBE10" s="95"/>
      <c r="CBF10" s="95"/>
      <c r="CBG10" s="95"/>
      <c r="CBH10" s="95"/>
      <c r="CBI10" s="95"/>
      <c r="CBJ10" s="95"/>
      <c r="CBK10" s="95"/>
      <c r="CBL10" s="95"/>
      <c r="CBM10" s="95"/>
      <c r="CBN10" s="95"/>
      <c r="CBO10" s="95"/>
      <c r="CBP10" s="95"/>
      <c r="CBQ10" s="95"/>
      <c r="CBR10" s="95"/>
      <c r="CBS10" s="95"/>
      <c r="CBT10" s="95"/>
      <c r="CBU10" s="95"/>
      <c r="CBV10" s="95"/>
      <c r="CBW10" s="95"/>
      <c r="CBX10" s="95"/>
      <c r="CBY10" s="95"/>
      <c r="CBZ10" s="95"/>
      <c r="CCA10" s="95"/>
      <c r="CCB10" s="95"/>
      <c r="CCC10" s="95"/>
      <c r="CCD10" s="95"/>
      <c r="CCE10" s="95"/>
      <c r="CCF10" s="95"/>
      <c r="CCG10" s="95"/>
      <c r="CCH10" s="95"/>
      <c r="CCI10" s="95"/>
      <c r="CCJ10" s="95"/>
      <c r="CCK10" s="95"/>
      <c r="CCL10" s="95"/>
      <c r="CCM10" s="95"/>
      <c r="CCN10" s="95"/>
      <c r="CCO10" s="95"/>
      <c r="CCP10" s="95"/>
      <c r="CCQ10" s="95"/>
      <c r="CCR10" s="95"/>
      <c r="CCS10" s="95"/>
      <c r="CCT10" s="95"/>
      <c r="CCU10" s="95"/>
      <c r="CCV10" s="95"/>
      <c r="CCW10" s="95"/>
      <c r="CCX10" s="95"/>
      <c r="CCY10" s="95"/>
      <c r="CCZ10" s="95"/>
      <c r="CDA10" s="95"/>
      <c r="CDB10" s="95"/>
      <c r="CDC10" s="95"/>
      <c r="CDD10" s="95"/>
      <c r="CDE10" s="95"/>
      <c r="CDF10" s="95"/>
      <c r="CDG10" s="95"/>
      <c r="CDH10" s="95"/>
      <c r="CDI10" s="95"/>
      <c r="CDJ10" s="95"/>
      <c r="CDK10" s="95"/>
      <c r="CDL10" s="95"/>
      <c r="CDM10" s="95"/>
      <c r="CDN10" s="95"/>
      <c r="CDO10" s="95"/>
      <c r="CDP10" s="95"/>
      <c r="CDQ10" s="95"/>
      <c r="CDR10" s="95"/>
      <c r="CDS10" s="95"/>
      <c r="CDT10" s="95"/>
      <c r="CDU10" s="95"/>
      <c r="CDV10" s="95"/>
      <c r="CDW10" s="95"/>
      <c r="CDX10" s="95"/>
      <c r="CDY10" s="95"/>
      <c r="CDZ10" s="95"/>
      <c r="CEA10" s="95"/>
      <c r="CEB10" s="95"/>
      <c r="CEC10" s="95"/>
      <c r="CED10" s="95"/>
      <c r="CEE10" s="95"/>
      <c r="CEF10" s="95"/>
      <c r="CEG10" s="95"/>
      <c r="CEH10" s="95"/>
      <c r="CEI10" s="95"/>
      <c r="CEJ10" s="95"/>
      <c r="CEK10" s="95"/>
      <c r="CEL10" s="95"/>
      <c r="CEM10" s="95"/>
      <c r="CEN10" s="95"/>
      <c r="CEO10" s="95"/>
      <c r="CEP10" s="95"/>
      <c r="CEQ10" s="95"/>
      <c r="CER10" s="95"/>
      <c r="CES10" s="95"/>
      <c r="CET10" s="95"/>
      <c r="CEU10" s="95"/>
      <c r="CEV10" s="95"/>
      <c r="CEW10" s="95"/>
      <c r="CEX10" s="95"/>
      <c r="CEY10" s="95"/>
      <c r="CEZ10" s="95"/>
      <c r="CFA10" s="95"/>
      <c r="CFB10" s="95"/>
      <c r="CFC10" s="95"/>
      <c r="CFD10" s="95"/>
      <c r="CFE10" s="95"/>
      <c r="CFF10" s="95"/>
      <c r="CFG10" s="95"/>
      <c r="CFH10" s="95"/>
      <c r="CFI10" s="95"/>
      <c r="CFJ10" s="95"/>
      <c r="CFK10" s="95"/>
      <c r="CFL10" s="95"/>
      <c r="CFM10" s="95"/>
      <c r="CFN10" s="95"/>
      <c r="CFO10" s="95"/>
      <c r="CFP10" s="95"/>
      <c r="CFQ10" s="95"/>
      <c r="CFR10" s="95"/>
      <c r="CFS10" s="95"/>
      <c r="CFT10" s="95"/>
      <c r="CFU10" s="95"/>
      <c r="CFV10" s="95"/>
      <c r="CFW10" s="95"/>
      <c r="CFX10" s="95"/>
      <c r="CFY10" s="95"/>
      <c r="CFZ10" s="95"/>
      <c r="CGA10" s="95"/>
      <c r="CGB10" s="95"/>
      <c r="CGC10" s="95"/>
      <c r="CGD10" s="95"/>
      <c r="CGE10" s="95"/>
      <c r="CGF10" s="95"/>
      <c r="CGG10" s="95"/>
      <c r="CGH10" s="95"/>
      <c r="CGI10" s="95"/>
      <c r="CGJ10" s="95"/>
      <c r="CGK10" s="95"/>
      <c r="CGL10" s="95"/>
      <c r="CGM10" s="95"/>
      <c r="CGN10" s="95"/>
      <c r="CGO10" s="95"/>
      <c r="CGP10" s="95"/>
      <c r="CGQ10" s="95"/>
      <c r="CGR10" s="95"/>
      <c r="CGS10" s="95"/>
      <c r="CGT10" s="95"/>
      <c r="CGU10" s="95"/>
      <c r="CGV10" s="95"/>
      <c r="CGW10" s="95"/>
      <c r="CGX10" s="95"/>
      <c r="CGY10" s="95"/>
      <c r="CGZ10" s="95"/>
      <c r="CHA10" s="95"/>
      <c r="CHB10" s="95"/>
      <c r="CHC10" s="95"/>
      <c r="CHD10" s="95"/>
      <c r="CHE10" s="95"/>
      <c r="CHF10" s="95"/>
      <c r="CHG10" s="95"/>
      <c r="CHH10" s="95"/>
      <c r="CHI10" s="95"/>
      <c r="CHJ10" s="95"/>
      <c r="CHK10" s="95"/>
      <c r="CHL10" s="95"/>
      <c r="CHM10" s="95"/>
      <c r="CHN10" s="95"/>
      <c r="CHO10" s="95"/>
      <c r="CHP10" s="95"/>
      <c r="CHQ10" s="95"/>
      <c r="CHR10" s="95"/>
      <c r="CHS10" s="95"/>
      <c r="CHT10" s="95"/>
      <c r="CHU10" s="95"/>
      <c r="CHV10" s="95"/>
      <c r="CHW10" s="95"/>
      <c r="CHX10" s="95"/>
      <c r="CHY10" s="95"/>
      <c r="CHZ10" s="95"/>
      <c r="CIA10" s="95"/>
      <c r="CIB10" s="95"/>
      <c r="CIC10" s="95"/>
      <c r="CID10" s="95"/>
      <c r="CIE10" s="95"/>
      <c r="CIF10" s="95"/>
      <c r="CIG10" s="95"/>
      <c r="CIH10" s="95"/>
      <c r="CII10" s="95"/>
      <c r="CIJ10" s="95"/>
      <c r="CIK10" s="95"/>
      <c r="CIL10" s="95"/>
      <c r="CIM10" s="95"/>
      <c r="CIN10" s="95"/>
      <c r="CIO10" s="95"/>
      <c r="CIP10" s="95"/>
      <c r="CIQ10" s="95"/>
      <c r="CIR10" s="95"/>
      <c r="CIS10" s="95"/>
      <c r="CIT10" s="95"/>
      <c r="CIU10" s="95"/>
      <c r="CIV10" s="95"/>
      <c r="CIW10" s="95"/>
      <c r="CIX10" s="95"/>
      <c r="CIY10" s="95"/>
      <c r="CIZ10" s="95"/>
      <c r="CJA10" s="95"/>
      <c r="CJB10" s="95"/>
      <c r="CJC10" s="95"/>
      <c r="CJD10" s="95"/>
      <c r="CJE10" s="95"/>
      <c r="CJF10" s="95"/>
      <c r="CJG10" s="95"/>
      <c r="CJH10" s="95"/>
      <c r="CJI10" s="95"/>
      <c r="CJJ10" s="95"/>
      <c r="CJK10" s="95"/>
      <c r="CJL10" s="95"/>
      <c r="CJM10" s="95"/>
      <c r="CJN10" s="95"/>
      <c r="CJO10" s="95"/>
      <c r="CJP10" s="95"/>
      <c r="CJQ10" s="95"/>
      <c r="CJR10" s="95"/>
      <c r="CJS10" s="95"/>
      <c r="CJT10" s="95"/>
      <c r="CJU10" s="95"/>
      <c r="CJV10" s="95"/>
      <c r="CJW10" s="95"/>
      <c r="CJX10" s="95"/>
      <c r="CJY10" s="95"/>
      <c r="CJZ10" s="95"/>
      <c r="CKA10" s="95"/>
      <c r="CKB10" s="95"/>
      <c r="CKC10" s="95"/>
      <c r="CKD10" s="95"/>
      <c r="CKE10" s="95"/>
      <c r="CKF10" s="95"/>
      <c r="CKG10" s="95"/>
      <c r="CKH10" s="95"/>
      <c r="CKI10" s="95"/>
      <c r="CKJ10" s="95"/>
      <c r="CKK10" s="95"/>
      <c r="CKL10" s="95"/>
      <c r="CKM10" s="95"/>
      <c r="CKN10" s="95"/>
      <c r="CKO10" s="95"/>
      <c r="CKP10" s="95"/>
      <c r="CKQ10" s="95"/>
      <c r="CKR10" s="95"/>
      <c r="CKS10" s="95"/>
      <c r="CKT10" s="95"/>
      <c r="CKU10" s="95"/>
      <c r="CKV10" s="95"/>
      <c r="CKW10" s="95"/>
      <c r="CKX10" s="95"/>
      <c r="CKY10" s="95"/>
      <c r="CKZ10" s="95"/>
      <c r="CLA10" s="95"/>
      <c r="CLB10" s="95"/>
      <c r="CLC10" s="95"/>
      <c r="CLD10" s="95"/>
      <c r="CLE10" s="95"/>
      <c r="CLF10" s="95"/>
      <c r="CLG10" s="95"/>
      <c r="CLH10" s="95"/>
      <c r="CLI10" s="95"/>
      <c r="CLJ10" s="95"/>
      <c r="CLK10" s="95"/>
      <c r="CLL10" s="95"/>
      <c r="CLM10" s="95"/>
      <c r="CLN10" s="95"/>
      <c r="CLO10" s="95"/>
      <c r="CLP10" s="95"/>
      <c r="CLQ10" s="95"/>
      <c r="CLR10" s="95"/>
      <c r="CLS10" s="95"/>
      <c r="CLT10" s="95"/>
      <c r="CLU10" s="95"/>
      <c r="CLV10" s="95"/>
      <c r="CLW10" s="95"/>
      <c r="CLX10" s="95"/>
      <c r="CLY10" s="95"/>
      <c r="CLZ10" s="95"/>
      <c r="CMA10" s="95"/>
      <c r="CMB10" s="95"/>
      <c r="CMC10" s="95"/>
      <c r="CMD10" s="95"/>
      <c r="CME10" s="95"/>
      <c r="CMF10" s="95"/>
      <c r="CMG10" s="95"/>
      <c r="CMH10" s="95"/>
      <c r="CMI10" s="95"/>
      <c r="CMJ10" s="95"/>
      <c r="CMK10" s="95"/>
      <c r="CML10" s="95"/>
      <c r="CMM10" s="95"/>
      <c r="CMN10" s="95"/>
      <c r="CMO10" s="95"/>
      <c r="CMP10" s="95"/>
      <c r="CMQ10" s="95"/>
      <c r="CMR10" s="95"/>
      <c r="CMS10" s="95"/>
      <c r="CMT10" s="95"/>
      <c r="CMU10" s="95"/>
      <c r="CMV10" s="95"/>
      <c r="CMW10" s="95"/>
      <c r="CMX10" s="95"/>
      <c r="CMY10" s="95"/>
      <c r="CMZ10" s="95"/>
      <c r="CNA10" s="95"/>
      <c r="CNB10" s="95"/>
      <c r="CNC10" s="95"/>
      <c r="CND10" s="95"/>
      <c r="CNE10" s="95"/>
      <c r="CNF10" s="95"/>
      <c r="CNG10" s="95"/>
      <c r="CNH10" s="95"/>
      <c r="CNI10" s="95"/>
      <c r="CNJ10" s="95"/>
      <c r="CNK10" s="95"/>
      <c r="CNL10" s="95"/>
      <c r="CNM10" s="95"/>
      <c r="CNN10" s="95"/>
      <c r="CNO10" s="95"/>
      <c r="CNP10" s="95"/>
      <c r="CNQ10" s="95"/>
      <c r="CNR10" s="95"/>
      <c r="CNS10" s="95"/>
      <c r="CNT10" s="95"/>
      <c r="CNU10" s="95"/>
      <c r="CNV10" s="95"/>
      <c r="CNW10" s="95"/>
      <c r="CNX10" s="95"/>
      <c r="CNY10" s="95"/>
      <c r="CNZ10" s="95"/>
      <c r="COA10" s="95"/>
      <c r="COB10" s="95"/>
      <c r="COC10" s="95"/>
      <c r="COD10" s="95"/>
      <c r="COE10" s="95"/>
      <c r="COF10" s="95"/>
      <c r="COG10" s="95"/>
      <c r="COH10" s="95"/>
      <c r="COI10" s="95"/>
      <c r="COJ10" s="95"/>
      <c r="COK10" s="95"/>
      <c r="COL10" s="95"/>
      <c r="COM10" s="95"/>
      <c r="CON10" s="95"/>
      <c r="COO10" s="95"/>
      <c r="COP10" s="95"/>
      <c r="COQ10" s="95"/>
      <c r="COR10" s="95"/>
      <c r="COS10" s="95"/>
      <c r="COT10" s="95"/>
      <c r="COU10" s="95"/>
      <c r="COV10" s="95"/>
      <c r="COW10" s="95"/>
      <c r="COX10" s="95"/>
      <c r="COY10" s="95"/>
      <c r="COZ10" s="95"/>
      <c r="CPA10" s="95"/>
      <c r="CPB10" s="95"/>
      <c r="CPC10" s="95"/>
      <c r="CPD10" s="95"/>
      <c r="CPE10" s="95"/>
      <c r="CPF10" s="95"/>
      <c r="CPG10" s="95"/>
      <c r="CPH10" s="95"/>
      <c r="CPI10" s="95"/>
      <c r="CPJ10" s="95"/>
      <c r="CPK10" s="95"/>
      <c r="CPL10" s="95"/>
      <c r="CPM10" s="95"/>
      <c r="CPN10" s="95"/>
      <c r="CPO10" s="95"/>
      <c r="CPP10" s="95"/>
      <c r="CPQ10" s="95"/>
      <c r="CPR10" s="95"/>
      <c r="CPS10" s="95"/>
      <c r="CPT10" s="95"/>
      <c r="CPU10" s="95"/>
      <c r="CPV10" s="95"/>
      <c r="CPW10" s="95"/>
      <c r="CPX10" s="95"/>
      <c r="CPY10" s="95"/>
      <c r="CPZ10" s="95"/>
      <c r="CQA10" s="95"/>
      <c r="CQB10" s="95"/>
      <c r="CQC10" s="95"/>
      <c r="CQD10" s="95"/>
      <c r="CQE10" s="95"/>
      <c r="CQF10" s="95"/>
      <c r="CQG10" s="95"/>
      <c r="CQH10" s="95"/>
      <c r="CQI10" s="95"/>
      <c r="CQJ10" s="95"/>
      <c r="CQK10" s="95"/>
      <c r="CQL10" s="95"/>
      <c r="CQM10" s="95"/>
      <c r="CQN10" s="95"/>
      <c r="CQO10" s="95"/>
      <c r="CQP10" s="95"/>
      <c r="CQQ10" s="95"/>
      <c r="CQR10" s="95"/>
      <c r="CQS10" s="95"/>
      <c r="CQT10" s="95"/>
      <c r="CQU10" s="95"/>
      <c r="CQV10" s="95"/>
      <c r="CQW10" s="95"/>
      <c r="CQX10" s="95"/>
      <c r="CQY10" s="95"/>
      <c r="CQZ10" s="95"/>
      <c r="CRA10" s="95"/>
      <c r="CRB10" s="95"/>
      <c r="CRC10" s="95"/>
      <c r="CRD10" s="95"/>
      <c r="CRE10" s="95"/>
      <c r="CRF10" s="95"/>
      <c r="CRG10" s="95"/>
      <c r="CRH10" s="95"/>
      <c r="CRI10" s="95"/>
      <c r="CRJ10" s="95"/>
      <c r="CRK10" s="95"/>
      <c r="CRL10" s="95"/>
      <c r="CRM10" s="95"/>
      <c r="CRN10" s="95"/>
      <c r="CRO10" s="95"/>
      <c r="CRP10" s="95"/>
      <c r="CRQ10" s="95"/>
      <c r="CRR10" s="95"/>
      <c r="CRS10" s="95"/>
      <c r="CRT10" s="95"/>
      <c r="CRU10" s="95"/>
      <c r="CRV10" s="95"/>
      <c r="CRW10" s="95"/>
      <c r="CRX10" s="95"/>
      <c r="CRY10" s="95"/>
      <c r="CRZ10" s="95"/>
      <c r="CSA10" s="95"/>
      <c r="CSB10" s="95"/>
      <c r="CSC10" s="95"/>
      <c r="CSD10" s="95"/>
      <c r="CSE10" s="95"/>
      <c r="CSF10" s="95"/>
      <c r="CSG10" s="95"/>
      <c r="CSH10" s="95"/>
      <c r="CSI10" s="95"/>
      <c r="CSJ10" s="95"/>
      <c r="CSK10" s="95"/>
      <c r="CSL10" s="95"/>
      <c r="CSM10" s="95"/>
      <c r="CSN10" s="95"/>
      <c r="CSO10" s="95"/>
      <c r="CSP10" s="95"/>
      <c r="CSQ10" s="95"/>
      <c r="CSR10" s="95"/>
      <c r="CSS10" s="95"/>
      <c r="CST10" s="95"/>
      <c r="CSU10" s="95"/>
      <c r="CSV10" s="95"/>
      <c r="CSW10" s="95"/>
      <c r="CSX10" s="95"/>
      <c r="CSY10" s="95"/>
      <c r="CSZ10" s="95"/>
      <c r="CTA10" s="95"/>
      <c r="CTB10" s="95"/>
      <c r="CTC10" s="95"/>
      <c r="CTD10" s="95"/>
      <c r="CTE10" s="95"/>
      <c r="CTF10" s="95"/>
      <c r="CTG10" s="95"/>
      <c r="CTH10" s="95"/>
      <c r="CTI10" s="95"/>
      <c r="CTJ10" s="95"/>
      <c r="CTK10" s="95"/>
      <c r="CTL10" s="95"/>
      <c r="CTM10" s="95"/>
      <c r="CTN10" s="95"/>
      <c r="CTO10" s="95"/>
      <c r="CTP10" s="95"/>
      <c r="CTQ10" s="95"/>
      <c r="CTR10" s="95"/>
      <c r="CTS10" s="95"/>
      <c r="CTT10" s="95"/>
      <c r="CTU10" s="95"/>
      <c r="CTV10" s="95"/>
      <c r="CTW10" s="95"/>
      <c r="CTX10" s="95"/>
      <c r="CTY10" s="95"/>
      <c r="CTZ10" s="95"/>
      <c r="CUA10" s="95"/>
      <c r="CUB10" s="95"/>
      <c r="CUC10" s="95"/>
      <c r="CUD10" s="95"/>
      <c r="CUE10" s="95"/>
      <c r="CUF10" s="95"/>
      <c r="CUG10" s="95"/>
      <c r="CUH10" s="95"/>
      <c r="CUI10" s="95"/>
      <c r="CUJ10" s="95"/>
      <c r="CUK10" s="95"/>
      <c r="CUL10" s="95"/>
      <c r="CUM10" s="95"/>
      <c r="CUN10" s="95"/>
      <c r="CUO10" s="95"/>
      <c r="CUP10" s="95"/>
      <c r="CUQ10" s="95"/>
      <c r="CUR10" s="95"/>
      <c r="CUS10" s="95"/>
      <c r="CUT10" s="95"/>
      <c r="CUU10" s="95"/>
      <c r="CUV10" s="95"/>
      <c r="CUW10" s="95"/>
      <c r="CUX10" s="95"/>
      <c r="CUY10" s="95"/>
      <c r="CUZ10" s="95"/>
      <c r="CVA10" s="95"/>
      <c r="CVB10" s="95"/>
      <c r="CVC10" s="95"/>
      <c r="CVD10" s="95"/>
      <c r="CVE10" s="95"/>
      <c r="CVF10" s="95"/>
      <c r="CVG10" s="95"/>
      <c r="CVH10" s="95"/>
      <c r="CVI10" s="95"/>
      <c r="CVJ10" s="95"/>
      <c r="CVK10" s="95"/>
      <c r="CVL10" s="95"/>
      <c r="CVM10" s="95"/>
      <c r="CVN10" s="95"/>
      <c r="CVO10" s="95"/>
      <c r="CVP10" s="95"/>
      <c r="CVQ10" s="95"/>
      <c r="CVR10" s="95"/>
      <c r="CVS10" s="95"/>
      <c r="CVT10" s="95"/>
      <c r="CVU10" s="95"/>
      <c r="CVV10" s="95"/>
      <c r="CVW10" s="95"/>
      <c r="CVX10" s="95"/>
      <c r="CVY10" s="95"/>
      <c r="CVZ10" s="95"/>
      <c r="CWA10" s="95"/>
      <c r="CWB10" s="95"/>
      <c r="CWC10" s="95"/>
      <c r="CWD10" s="95"/>
      <c r="CWE10" s="95"/>
      <c r="CWF10" s="95"/>
      <c r="CWG10" s="95"/>
      <c r="CWH10" s="95"/>
      <c r="CWI10" s="95"/>
      <c r="CWJ10" s="95"/>
      <c r="CWK10" s="95"/>
      <c r="CWL10" s="95"/>
      <c r="CWM10" s="95"/>
      <c r="CWN10" s="95"/>
      <c r="CWO10" s="95"/>
      <c r="CWP10" s="95"/>
      <c r="CWQ10" s="95"/>
      <c r="CWR10" s="95"/>
      <c r="CWS10" s="95"/>
      <c r="CWT10" s="95"/>
      <c r="CWU10" s="95"/>
      <c r="CWV10" s="95"/>
      <c r="CWW10" s="95"/>
      <c r="CWX10" s="95"/>
      <c r="CWY10" s="95"/>
      <c r="CWZ10" s="95"/>
      <c r="CXA10" s="95"/>
      <c r="CXB10" s="95"/>
      <c r="CXC10" s="95"/>
      <c r="CXD10" s="95"/>
      <c r="CXE10" s="95"/>
      <c r="CXF10" s="95"/>
      <c r="CXG10" s="95"/>
      <c r="CXH10" s="95"/>
      <c r="CXI10" s="95"/>
      <c r="CXJ10" s="95"/>
      <c r="CXK10" s="95"/>
      <c r="CXL10" s="95"/>
      <c r="CXM10" s="95"/>
      <c r="CXN10" s="95"/>
      <c r="CXO10" s="95"/>
      <c r="CXP10" s="95"/>
      <c r="CXQ10" s="95"/>
      <c r="CXR10" s="95"/>
      <c r="CXS10" s="95"/>
      <c r="CXT10" s="95"/>
      <c r="CXU10" s="95"/>
      <c r="CXV10" s="95"/>
      <c r="CXW10" s="95"/>
      <c r="CXX10" s="95"/>
      <c r="CXY10" s="95"/>
      <c r="CXZ10" s="95"/>
      <c r="CYA10" s="95"/>
      <c r="CYB10" s="95"/>
      <c r="CYC10" s="95"/>
      <c r="CYD10" s="95"/>
      <c r="CYE10" s="95"/>
      <c r="CYF10" s="95"/>
      <c r="CYG10" s="95"/>
      <c r="CYH10" s="95"/>
      <c r="CYI10" s="95"/>
      <c r="CYJ10" s="95"/>
      <c r="CYK10" s="95"/>
      <c r="CYL10" s="95"/>
      <c r="CYM10" s="95"/>
      <c r="CYN10" s="95"/>
      <c r="CYO10" s="95"/>
      <c r="CYP10" s="95"/>
      <c r="CYQ10" s="95"/>
      <c r="CYR10" s="95"/>
      <c r="CYS10" s="95"/>
      <c r="CYT10" s="95"/>
      <c r="CYU10" s="95"/>
      <c r="CYV10" s="95"/>
      <c r="CYW10" s="95"/>
      <c r="CYX10" s="95"/>
      <c r="CYY10" s="95"/>
      <c r="CYZ10" s="95"/>
      <c r="CZA10" s="95"/>
      <c r="CZB10" s="95"/>
      <c r="CZC10" s="95"/>
      <c r="CZD10" s="95"/>
      <c r="CZE10" s="95"/>
      <c r="CZF10" s="95"/>
      <c r="CZG10" s="95"/>
      <c r="CZH10" s="95"/>
      <c r="CZI10" s="95"/>
      <c r="CZJ10" s="95"/>
      <c r="CZK10" s="95"/>
      <c r="CZL10" s="95"/>
      <c r="CZM10" s="95"/>
      <c r="CZN10" s="95"/>
      <c r="CZO10" s="95"/>
      <c r="CZP10" s="95"/>
      <c r="CZQ10" s="95"/>
      <c r="CZR10" s="95"/>
      <c r="CZS10" s="95"/>
      <c r="CZT10" s="95"/>
      <c r="CZU10" s="95"/>
      <c r="CZV10" s="95"/>
      <c r="CZW10" s="95"/>
      <c r="CZX10" s="95"/>
      <c r="CZY10" s="95"/>
      <c r="CZZ10" s="95"/>
      <c r="DAA10" s="95"/>
      <c r="DAB10" s="95"/>
      <c r="DAC10" s="95"/>
      <c r="DAD10" s="95"/>
      <c r="DAE10" s="95"/>
      <c r="DAF10" s="95"/>
      <c r="DAG10" s="95"/>
      <c r="DAH10" s="95"/>
      <c r="DAI10" s="95"/>
      <c r="DAJ10" s="95"/>
      <c r="DAK10" s="95"/>
      <c r="DAL10" s="95"/>
      <c r="DAM10" s="95"/>
      <c r="DAN10" s="95"/>
      <c r="DAO10" s="95"/>
      <c r="DAP10" s="95"/>
      <c r="DAQ10" s="95"/>
      <c r="DAR10" s="95"/>
      <c r="DAS10" s="95"/>
      <c r="DAT10" s="95"/>
      <c r="DAU10" s="95"/>
      <c r="DAV10" s="95"/>
      <c r="DAW10" s="95"/>
      <c r="DAX10" s="95"/>
      <c r="DAY10" s="95"/>
      <c r="DAZ10" s="95"/>
      <c r="DBA10" s="95"/>
      <c r="DBB10" s="95"/>
      <c r="DBC10" s="95"/>
      <c r="DBD10" s="95"/>
      <c r="DBE10" s="95"/>
      <c r="DBF10" s="95"/>
      <c r="DBG10" s="95"/>
      <c r="DBH10" s="95"/>
      <c r="DBI10" s="95"/>
      <c r="DBJ10" s="95"/>
      <c r="DBK10" s="95"/>
      <c r="DBL10" s="95"/>
      <c r="DBM10" s="95"/>
      <c r="DBN10" s="95"/>
      <c r="DBO10" s="95"/>
      <c r="DBP10" s="95"/>
      <c r="DBQ10" s="95"/>
      <c r="DBR10" s="95"/>
      <c r="DBS10" s="95"/>
      <c r="DBT10" s="95"/>
      <c r="DBU10" s="95"/>
      <c r="DBV10" s="95"/>
      <c r="DBW10" s="95"/>
      <c r="DBX10" s="95"/>
      <c r="DBY10" s="95"/>
      <c r="DBZ10" s="95"/>
      <c r="DCA10" s="95"/>
      <c r="DCB10" s="95"/>
      <c r="DCC10" s="95"/>
      <c r="DCD10" s="95"/>
      <c r="DCE10" s="95"/>
      <c r="DCF10" s="95"/>
      <c r="DCG10" s="95"/>
      <c r="DCH10" s="95"/>
      <c r="DCI10" s="95"/>
      <c r="DCJ10" s="95"/>
      <c r="DCK10" s="95"/>
      <c r="DCL10" s="95"/>
      <c r="DCM10" s="95"/>
      <c r="DCN10" s="95"/>
      <c r="DCO10" s="95"/>
      <c r="DCP10" s="95"/>
      <c r="DCQ10" s="95"/>
      <c r="DCR10" s="95"/>
      <c r="DCS10" s="95"/>
      <c r="DCT10" s="95"/>
      <c r="DCU10" s="95"/>
      <c r="DCV10" s="95"/>
      <c r="DCW10" s="95"/>
      <c r="DCX10" s="95"/>
      <c r="DCY10" s="95"/>
      <c r="DCZ10" s="95"/>
      <c r="DDA10" s="95"/>
      <c r="DDB10" s="95"/>
      <c r="DDC10" s="95"/>
      <c r="DDD10" s="95"/>
      <c r="DDE10" s="95"/>
      <c r="DDF10" s="95"/>
      <c r="DDG10" s="95"/>
      <c r="DDH10" s="95"/>
      <c r="DDI10" s="95"/>
      <c r="DDJ10" s="95"/>
      <c r="DDK10" s="95"/>
      <c r="DDL10" s="95"/>
      <c r="DDM10" s="95"/>
      <c r="DDN10" s="95"/>
      <c r="DDO10" s="95"/>
      <c r="DDP10" s="95"/>
      <c r="DDQ10" s="95"/>
      <c r="DDR10" s="95"/>
      <c r="DDS10" s="95"/>
      <c r="DDT10" s="95"/>
      <c r="DDU10" s="95"/>
      <c r="DDV10" s="95"/>
      <c r="DDW10" s="95"/>
      <c r="DDX10" s="95"/>
      <c r="DDY10" s="95"/>
      <c r="DDZ10" s="95"/>
      <c r="DEA10" s="95"/>
      <c r="DEB10" s="95"/>
      <c r="DEC10" s="95"/>
      <c r="DED10" s="95"/>
      <c r="DEE10" s="95"/>
      <c r="DEF10" s="95"/>
      <c r="DEG10" s="95"/>
      <c r="DEH10" s="95"/>
      <c r="DEI10" s="95"/>
      <c r="DEJ10" s="95"/>
      <c r="DEK10" s="95"/>
      <c r="DEL10" s="95"/>
      <c r="DEM10" s="95"/>
      <c r="DEN10" s="95"/>
      <c r="DEO10" s="95"/>
      <c r="DEP10" s="95"/>
      <c r="DEQ10" s="95"/>
      <c r="DER10" s="95"/>
      <c r="DES10" s="95"/>
      <c r="DET10" s="95"/>
      <c r="DEU10" s="95"/>
      <c r="DEV10" s="95"/>
      <c r="DEW10" s="95"/>
      <c r="DEX10" s="95"/>
      <c r="DEY10" s="95"/>
      <c r="DEZ10" s="95"/>
      <c r="DFA10" s="95"/>
      <c r="DFB10" s="95"/>
      <c r="DFC10" s="95"/>
      <c r="DFD10" s="95"/>
      <c r="DFE10" s="95"/>
      <c r="DFF10" s="95"/>
      <c r="DFG10" s="95"/>
      <c r="DFH10" s="95"/>
      <c r="DFI10" s="95"/>
      <c r="DFJ10" s="95"/>
      <c r="DFK10" s="95"/>
      <c r="DFL10" s="95"/>
      <c r="DFM10" s="95"/>
      <c r="DFN10" s="95"/>
      <c r="DFO10" s="95"/>
      <c r="DFP10" s="95"/>
      <c r="DFQ10" s="95"/>
      <c r="DFR10" s="95"/>
      <c r="DFS10" s="95"/>
      <c r="DFT10" s="95"/>
      <c r="DFU10" s="95"/>
      <c r="DFV10" s="95"/>
      <c r="DFW10" s="95"/>
      <c r="DFX10" s="95"/>
      <c r="DFY10" s="95"/>
      <c r="DFZ10" s="95"/>
      <c r="DGA10" s="95"/>
      <c r="DGB10" s="95"/>
      <c r="DGC10" s="95"/>
      <c r="DGD10" s="95"/>
      <c r="DGE10" s="95"/>
      <c r="DGF10" s="95"/>
      <c r="DGG10" s="95"/>
      <c r="DGH10" s="95"/>
      <c r="DGI10" s="95"/>
      <c r="DGJ10" s="95"/>
      <c r="DGK10" s="95"/>
      <c r="DGL10" s="95"/>
      <c r="DGM10" s="95"/>
      <c r="DGN10" s="95"/>
      <c r="DGO10" s="95"/>
      <c r="DGP10" s="95"/>
      <c r="DGQ10" s="95"/>
      <c r="DGR10" s="95"/>
      <c r="DGS10" s="95"/>
      <c r="DGT10" s="95"/>
      <c r="DGU10" s="95"/>
      <c r="DGV10" s="95"/>
      <c r="DGW10" s="95"/>
      <c r="DGX10" s="95"/>
      <c r="DGY10" s="95"/>
      <c r="DGZ10" s="95"/>
      <c r="DHA10" s="95"/>
      <c r="DHB10" s="95"/>
      <c r="DHC10" s="95"/>
      <c r="DHD10" s="95"/>
      <c r="DHE10" s="95"/>
      <c r="DHF10" s="95"/>
      <c r="DHG10" s="95"/>
      <c r="DHH10" s="95"/>
      <c r="DHI10" s="95"/>
      <c r="DHJ10" s="95"/>
      <c r="DHK10" s="95"/>
      <c r="DHL10" s="95"/>
      <c r="DHM10" s="95"/>
      <c r="DHN10" s="95"/>
      <c r="DHO10" s="95"/>
      <c r="DHP10" s="95"/>
      <c r="DHQ10" s="95"/>
      <c r="DHR10" s="95"/>
      <c r="DHS10" s="95"/>
      <c r="DHT10" s="95"/>
      <c r="DHU10" s="95"/>
      <c r="DHV10" s="95"/>
      <c r="DHW10" s="95"/>
      <c r="DHX10" s="95"/>
      <c r="DHY10" s="95"/>
      <c r="DHZ10" s="95"/>
      <c r="DIA10" s="95"/>
      <c r="DIB10" s="95"/>
      <c r="DIC10" s="95"/>
      <c r="DID10" s="95"/>
      <c r="DIE10" s="95"/>
      <c r="DIF10" s="95"/>
      <c r="DIG10" s="95"/>
      <c r="DIH10" s="95"/>
      <c r="DII10" s="95"/>
      <c r="DIJ10" s="95"/>
      <c r="DIK10" s="95"/>
      <c r="DIL10" s="95"/>
      <c r="DIM10" s="95"/>
      <c r="DIN10" s="95"/>
      <c r="DIO10" s="95"/>
      <c r="DIP10" s="95"/>
      <c r="DIQ10" s="95"/>
      <c r="DIR10" s="95"/>
      <c r="DIS10" s="95"/>
      <c r="DIT10" s="95"/>
      <c r="DIU10" s="95"/>
      <c r="DIV10" s="95"/>
      <c r="DIW10" s="95"/>
      <c r="DIX10" s="95"/>
      <c r="DIY10" s="95"/>
      <c r="DIZ10" s="95"/>
      <c r="DJA10" s="95"/>
      <c r="DJB10" s="95"/>
      <c r="DJC10" s="95"/>
      <c r="DJD10" s="95"/>
      <c r="DJE10" s="95"/>
      <c r="DJF10" s="95"/>
      <c r="DJG10" s="95"/>
      <c r="DJH10" s="95"/>
      <c r="DJI10" s="95"/>
      <c r="DJJ10" s="95"/>
      <c r="DJK10" s="95"/>
      <c r="DJL10" s="95"/>
      <c r="DJM10" s="95"/>
      <c r="DJN10" s="95"/>
      <c r="DJO10" s="95"/>
      <c r="DJP10" s="95"/>
      <c r="DJQ10" s="95"/>
      <c r="DJR10" s="95"/>
      <c r="DJS10" s="95"/>
      <c r="DJT10" s="95"/>
      <c r="DJU10" s="95"/>
      <c r="DJV10" s="95"/>
      <c r="DJW10" s="95"/>
      <c r="DJX10" s="95"/>
      <c r="DJY10" s="95"/>
      <c r="DJZ10" s="95"/>
      <c r="DKA10" s="95"/>
      <c r="DKB10" s="95"/>
      <c r="DKC10" s="95"/>
      <c r="DKD10" s="95"/>
      <c r="DKE10" s="95"/>
      <c r="DKF10" s="95"/>
      <c r="DKG10" s="95"/>
      <c r="DKH10" s="95"/>
      <c r="DKI10" s="95"/>
      <c r="DKJ10" s="95"/>
      <c r="DKK10" s="95"/>
      <c r="DKL10" s="95"/>
      <c r="DKM10" s="95"/>
      <c r="DKN10" s="95"/>
      <c r="DKO10" s="95"/>
      <c r="DKP10" s="95"/>
      <c r="DKQ10" s="95"/>
      <c r="DKR10" s="95"/>
      <c r="DKS10" s="95"/>
      <c r="DKT10" s="95"/>
      <c r="DKU10" s="95"/>
      <c r="DKV10" s="95"/>
      <c r="DKW10" s="95"/>
      <c r="DKX10" s="95"/>
      <c r="DKY10" s="95"/>
      <c r="DKZ10" s="95"/>
      <c r="DLA10" s="95"/>
      <c r="DLB10" s="95"/>
      <c r="DLC10" s="95"/>
      <c r="DLD10" s="95"/>
      <c r="DLE10" s="95"/>
      <c r="DLF10" s="95"/>
      <c r="DLG10" s="95"/>
      <c r="DLH10" s="95"/>
      <c r="DLI10" s="95"/>
      <c r="DLJ10" s="95"/>
      <c r="DLK10" s="95"/>
      <c r="DLL10" s="95"/>
      <c r="DLM10" s="95"/>
      <c r="DLN10" s="95"/>
      <c r="DLO10" s="95"/>
      <c r="DLP10" s="95"/>
      <c r="DLQ10" s="95"/>
      <c r="DLR10" s="95"/>
      <c r="DLS10" s="95"/>
      <c r="DLT10" s="95"/>
      <c r="DLU10" s="95"/>
      <c r="DLV10" s="95"/>
      <c r="DLW10" s="95"/>
      <c r="DLX10" s="95"/>
      <c r="DLY10" s="95"/>
      <c r="DLZ10" s="95"/>
      <c r="DMA10" s="95"/>
      <c r="DMB10" s="95"/>
      <c r="DMC10" s="95"/>
      <c r="DMD10" s="95"/>
      <c r="DME10" s="95"/>
      <c r="DMF10" s="95"/>
      <c r="DMG10" s="95"/>
      <c r="DMH10" s="95"/>
      <c r="DMI10" s="95"/>
      <c r="DMJ10" s="95"/>
      <c r="DMK10" s="95"/>
      <c r="DML10" s="95"/>
      <c r="DMM10" s="95"/>
      <c r="DMN10" s="95"/>
      <c r="DMO10" s="95"/>
      <c r="DMP10" s="95"/>
      <c r="DMQ10" s="95"/>
      <c r="DMR10" s="95"/>
      <c r="DMS10" s="95"/>
      <c r="DMT10" s="95"/>
      <c r="DMU10" s="95"/>
      <c r="DMV10" s="95"/>
      <c r="DMW10" s="95"/>
      <c r="DMX10" s="95"/>
      <c r="DMY10" s="95"/>
      <c r="DMZ10" s="95"/>
      <c r="DNA10" s="95"/>
      <c r="DNB10" s="95"/>
      <c r="DNC10" s="95"/>
      <c r="DND10" s="95"/>
      <c r="DNE10" s="95"/>
      <c r="DNF10" s="95"/>
      <c r="DNG10" s="95"/>
      <c r="DNH10" s="95"/>
      <c r="DNI10" s="95"/>
      <c r="DNJ10" s="95"/>
      <c r="DNK10" s="95"/>
      <c r="DNL10" s="95"/>
      <c r="DNM10" s="95"/>
      <c r="DNN10" s="95"/>
      <c r="DNO10" s="95"/>
      <c r="DNP10" s="95"/>
      <c r="DNQ10" s="95"/>
      <c r="DNR10" s="95"/>
      <c r="DNS10" s="95"/>
      <c r="DNT10" s="95"/>
      <c r="DNU10" s="95"/>
      <c r="DNV10" s="95"/>
      <c r="DNW10" s="95"/>
      <c r="DNX10" s="95"/>
      <c r="DNY10" s="95"/>
      <c r="DNZ10" s="95"/>
      <c r="DOA10" s="95"/>
      <c r="DOB10" s="95"/>
      <c r="DOC10" s="95"/>
      <c r="DOD10" s="95"/>
      <c r="DOE10" s="95"/>
      <c r="DOF10" s="95"/>
      <c r="DOG10" s="95"/>
      <c r="DOH10" s="95"/>
      <c r="DOI10" s="95"/>
      <c r="DOJ10" s="95"/>
      <c r="DOK10" s="95"/>
      <c r="DOL10" s="95"/>
      <c r="DOM10" s="95"/>
      <c r="DON10" s="95"/>
      <c r="DOO10" s="95"/>
      <c r="DOP10" s="95"/>
      <c r="DOQ10" s="95"/>
      <c r="DOR10" s="95"/>
      <c r="DOS10" s="95"/>
      <c r="DOT10" s="95"/>
      <c r="DOU10" s="95"/>
      <c r="DOV10" s="95"/>
      <c r="DOW10" s="95"/>
      <c r="DOX10" s="95"/>
      <c r="DOY10" s="95"/>
      <c r="DOZ10" s="95"/>
      <c r="DPA10" s="95"/>
      <c r="DPB10" s="95"/>
      <c r="DPC10" s="95"/>
      <c r="DPD10" s="95"/>
      <c r="DPE10" s="95"/>
      <c r="DPF10" s="95"/>
      <c r="DPG10" s="95"/>
      <c r="DPH10" s="95"/>
      <c r="DPI10" s="95"/>
      <c r="DPJ10" s="95"/>
      <c r="DPK10" s="95"/>
      <c r="DPL10" s="95"/>
      <c r="DPM10" s="95"/>
      <c r="DPN10" s="95"/>
      <c r="DPO10" s="95"/>
      <c r="DPP10" s="95"/>
      <c r="DPQ10" s="95"/>
      <c r="DPR10" s="95"/>
      <c r="DPS10" s="95"/>
      <c r="DPT10" s="95"/>
      <c r="DPU10" s="95"/>
      <c r="DPV10" s="95"/>
      <c r="DPW10" s="95"/>
      <c r="DPX10" s="95"/>
      <c r="DPY10" s="95"/>
      <c r="DPZ10" s="95"/>
      <c r="DQA10" s="95"/>
      <c r="DQB10" s="95"/>
      <c r="DQC10" s="95"/>
      <c r="DQD10" s="95"/>
      <c r="DQE10" s="95"/>
      <c r="DQF10" s="95"/>
      <c r="DQG10" s="95"/>
      <c r="DQH10" s="95"/>
      <c r="DQI10" s="95"/>
      <c r="DQJ10" s="95"/>
      <c r="DQK10" s="95"/>
      <c r="DQL10" s="95"/>
      <c r="DQM10" s="95"/>
      <c r="DQN10" s="95"/>
      <c r="DQO10" s="95"/>
      <c r="DQP10" s="95"/>
      <c r="DQQ10" s="95"/>
      <c r="DQR10" s="95"/>
      <c r="DQS10" s="95"/>
      <c r="DQT10" s="95"/>
      <c r="DQU10" s="95"/>
      <c r="DQV10" s="95"/>
      <c r="DQW10" s="95"/>
      <c r="DQX10" s="95"/>
      <c r="DQY10" s="95"/>
      <c r="DQZ10" s="95"/>
      <c r="DRA10" s="95"/>
      <c r="DRB10" s="95"/>
      <c r="DRC10" s="95"/>
      <c r="DRD10" s="95"/>
      <c r="DRE10" s="95"/>
      <c r="DRF10" s="95"/>
      <c r="DRG10" s="95"/>
      <c r="DRH10" s="95"/>
      <c r="DRI10" s="95"/>
      <c r="DRJ10" s="95"/>
      <c r="DRK10" s="95"/>
      <c r="DRL10" s="95"/>
      <c r="DRM10" s="95"/>
      <c r="DRN10" s="95"/>
      <c r="DRO10" s="95"/>
      <c r="DRP10" s="95"/>
      <c r="DRQ10" s="95"/>
      <c r="DRR10" s="95"/>
      <c r="DRS10" s="95"/>
      <c r="DRT10" s="95"/>
      <c r="DRU10" s="95"/>
      <c r="DRV10" s="95"/>
      <c r="DRW10" s="95"/>
      <c r="DRX10" s="95"/>
      <c r="DRY10" s="95"/>
      <c r="DRZ10" s="95"/>
      <c r="DSA10" s="95"/>
      <c r="DSB10" s="95"/>
      <c r="DSC10" s="95"/>
      <c r="DSD10" s="95"/>
      <c r="DSE10" s="95"/>
      <c r="DSF10" s="95"/>
      <c r="DSG10" s="95"/>
      <c r="DSH10" s="95"/>
      <c r="DSI10" s="95"/>
      <c r="DSJ10" s="95"/>
      <c r="DSK10" s="95"/>
      <c r="DSL10" s="95"/>
      <c r="DSM10" s="95"/>
      <c r="DSN10" s="95"/>
      <c r="DSO10" s="95"/>
      <c r="DSP10" s="95"/>
      <c r="DSQ10" s="95"/>
      <c r="DSR10" s="95"/>
      <c r="DSS10" s="95"/>
      <c r="DST10" s="95"/>
      <c r="DSU10" s="95"/>
      <c r="DSV10" s="95"/>
      <c r="DSW10" s="95"/>
      <c r="DSX10" s="95"/>
      <c r="DSY10" s="95"/>
      <c r="DSZ10" s="95"/>
      <c r="DTA10" s="95"/>
      <c r="DTB10" s="95"/>
      <c r="DTC10" s="95"/>
      <c r="DTD10" s="95"/>
      <c r="DTE10" s="95"/>
      <c r="DTF10" s="95"/>
      <c r="DTG10" s="95"/>
      <c r="DTH10" s="95"/>
      <c r="DTI10" s="95"/>
      <c r="DTJ10" s="95"/>
      <c r="DTK10" s="95"/>
      <c r="DTL10" s="95"/>
      <c r="DTM10" s="95"/>
      <c r="DTN10" s="95"/>
      <c r="DTO10" s="95"/>
      <c r="DTP10" s="95"/>
      <c r="DTQ10" s="95"/>
      <c r="DTR10" s="95"/>
      <c r="DTS10" s="95"/>
      <c r="DTT10" s="95"/>
      <c r="DTU10" s="95"/>
      <c r="DTV10" s="95"/>
      <c r="DTW10" s="95"/>
      <c r="DTX10" s="95"/>
      <c r="DTY10" s="95"/>
      <c r="DTZ10" s="95"/>
      <c r="DUA10" s="95"/>
      <c r="DUB10" s="95"/>
      <c r="DUC10" s="95"/>
      <c r="DUD10" s="95"/>
      <c r="DUE10" s="95"/>
      <c r="DUF10" s="95"/>
      <c r="DUG10" s="95"/>
      <c r="DUH10" s="95"/>
      <c r="DUI10" s="95"/>
      <c r="DUJ10" s="95"/>
      <c r="DUK10" s="95"/>
      <c r="DUL10" s="95"/>
      <c r="DUM10" s="95"/>
      <c r="DUN10" s="95"/>
      <c r="DUO10" s="95"/>
      <c r="DUP10" s="95"/>
      <c r="DUQ10" s="95"/>
      <c r="DUR10" s="95"/>
      <c r="DUS10" s="95"/>
      <c r="DUT10" s="95"/>
      <c r="DUU10" s="95"/>
      <c r="DUV10" s="95"/>
      <c r="DUW10" s="95"/>
      <c r="DUX10" s="95"/>
      <c r="DUY10" s="95"/>
      <c r="DUZ10" s="95"/>
      <c r="DVA10" s="95"/>
      <c r="DVB10" s="95"/>
      <c r="DVC10" s="95"/>
      <c r="DVD10" s="95"/>
      <c r="DVE10" s="95"/>
      <c r="DVF10" s="95"/>
      <c r="DVG10" s="95"/>
      <c r="DVH10" s="95"/>
      <c r="DVI10" s="95"/>
      <c r="DVJ10" s="95"/>
      <c r="DVK10" s="95"/>
      <c r="DVL10" s="95"/>
      <c r="DVM10" s="95"/>
      <c r="DVN10" s="95"/>
      <c r="DVO10" s="95"/>
      <c r="DVP10" s="95"/>
      <c r="DVQ10" s="95"/>
      <c r="DVR10" s="95"/>
      <c r="DVS10" s="95"/>
      <c r="DVT10" s="95"/>
      <c r="DVU10" s="95"/>
      <c r="DVV10" s="95"/>
      <c r="DVW10" s="95"/>
      <c r="DVX10" s="95"/>
      <c r="DVY10" s="95"/>
      <c r="DVZ10" s="95"/>
      <c r="DWA10" s="95"/>
      <c r="DWB10" s="95"/>
      <c r="DWC10" s="95"/>
      <c r="DWD10" s="95"/>
      <c r="DWE10" s="95"/>
      <c r="DWF10" s="95"/>
      <c r="DWG10" s="95"/>
      <c r="DWH10" s="95"/>
      <c r="DWI10" s="95"/>
      <c r="DWJ10" s="95"/>
      <c r="DWK10" s="95"/>
      <c r="DWL10" s="95"/>
      <c r="DWM10" s="95"/>
      <c r="DWN10" s="95"/>
      <c r="DWO10" s="95"/>
      <c r="DWP10" s="95"/>
      <c r="DWQ10" s="95"/>
      <c r="DWR10" s="95"/>
      <c r="DWS10" s="95"/>
      <c r="DWT10" s="95"/>
      <c r="DWU10" s="95"/>
      <c r="DWV10" s="95"/>
      <c r="DWW10" s="95"/>
      <c r="DWX10" s="95"/>
      <c r="DWY10" s="95"/>
      <c r="DWZ10" s="95"/>
      <c r="DXA10" s="95"/>
      <c r="DXB10" s="95"/>
      <c r="DXC10" s="95"/>
      <c r="DXD10" s="95"/>
      <c r="DXE10" s="95"/>
      <c r="DXF10" s="95"/>
      <c r="DXG10" s="95"/>
      <c r="DXH10" s="95"/>
      <c r="DXI10" s="95"/>
      <c r="DXJ10" s="95"/>
      <c r="DXK10" s="95"/>
      <c r="DXL10" s="95"/>
      <c r="DXM10" s="95"/>
      <c r="DXN10" s="95"/>
      <c r="DXO10" s="95"/>
      <c r="DXP10" s="95"/>
      <c r="DXQ10" s="95"/>
      <c r="DXR10" s="95"/>
      <c r="DXS10" s="95"/>
      <c r="DXT10" s="95"/>
      <c r="DXU10" s="95"/>
      <c r="DXV10" s="95"/>
      <c r="DXW10" s="95"/>
      <c r="DXX10" s="95"/>
      <c r="DXY10" s="95"/>
      <c r="DXZ10" s="95"/>
      <c r="DYA10" s="95"/>
      <c r="DYB10" s="95"/>
      <c r="DYC10" s="95"/>
      <c r="DYD10" s="95"/>
      <c r="DYE10" s="95"/>
      <c r="DYF10" s="95"/>
      <c r="DYG10" s="95"/>
      <c r="DYH10" s="95"/>
      <c r="DYI10" s="95"/>
      <c r="DYJ10" s="95"/>
      <c r="DYK10" s="95"/>
      <c r="DYL10" s="95"/>
      <c r="DYM10" s="95"/>
      <c r="DYN10" s="95"/>
      <c r="DYO10" s="95"/>
      <c r="DYP10" s="95"/>
      <c r="DYQ10" s="95"/>
      <c r="DYR10" s="95"/>
      <c r="DYS10" s="95"/>
      <c r="DYT10" s="95"/>
      <c r="DYU10" s="95"/>
      <c r="DYV10" s="95"/>
      <c r="DYW10" s="95"/>
      <c r="DYX10" s="95"/>
      <c r="DYY10" s="95"/>
      <c r="DYZ10" s="95"/>
      <c r="DZA10" s="95"/>
      <c r="DZB10" s="95"/>
      <c r="DZC10" s="95"/>
      <c r="DZD10" s="95"/>
      <c r="DZE10" s="95"/>
      <c r="DZF10" s="95"/>
      <c r="DZG10" s="95"/>
      <c r="DZH10" s="95"/>
      <c r="DZI10" s="95"/>
      <c r="DZJ10" s="95"/>
      <c r="DZK10" s="95"/>
      <c r="DZL10" s="95"/>
      <c r="DZM10" s="95"/>
      <c r="DZN10" s="95"/>
      <c r="DZO10" s="95"/>
      <c r="DZP10" s="95"/>
      <c r="DZQ10" s="95"/>
      <c r="DZR10" s="95"/>
      <c r="DZS10" s="95"/>
      <c r="DZT10" s="95"/>
      <c r="DZU10" s="95"/>
      <c r="DZV10" s="95"/>
      <c r="DZW10" s="95"/>
      <c r="DZX10" s="95"/>
      <c r="DZY10" s="95"/>
      <c r="DZZ10" s="95"/>
      <c r="EAA10" s="95"/>
      <c r="EAB10" s="95"/>
      <c r="EAC10" s="95"/>
      <c r="EAD10" s="95"/>
      <c r="EAE10" s="95"/>
      <c r="EAF10" s="95"/>
      <c r="EAG10" s="95"/>
      <c r="EAH10" s="95"/>
      <c r="EAI10" s="95"/>
      <c r="EAJ10" s="95"/>
      <c r="EAK10" s="95"/>
      <c r="EAL10" s="95"/>
      <c r="EAM10" s="95"/>
      <c r="EAN10" s="95"/>
      <c r="EAO10" s="95"/>
      <c r="EAP10" s="95"/>
      <c r="EAQ10" s="95"/>
      <c r="EAR10" s="95"/>
      <c r="EAS10" s="95"/>
      <c r="EAT10" s="95"/>
      <c r="EAU10" s="95"/>
      <c r="EAV10" s="95"/>
      <c r="EAW10" s="95"/>
      <c r="EAX10" s="95"/>
      <c r="EAY10" s="95"/>
      <c r="EAZ10" s="95"/>
      <c r="EBA10" s="95"/>
      <c r="EBB10" s="95"/>
      <c r="EBC10" s="95"/>
      <c r="EBD10" s="95"/>
      <c r="EBE10" s="95"/>
      <c r="EBF10" s="95"/>
      <c r="EBG10" s="95"/>
      <c r="EBH10" s="95"/>
      <c r="EBI10" s="95"/>
      <c r="EBJ10" s="95"/>
      <c r="EBK10" s="95"/>
      <c r="EBL10" s="95"/>
      <c r="EBM10" s="95"/>
      <c r="EBN10" s="95"/>
      <c r="EBO10" s="95"/>
      <c r="EBP10" s="95"/>
      <c r="EBQ10" s="95"/>
      <c r="EBR10" s="95"/>
      <c r="EBS10" s="95"/>
      <c r="EBT10" s="95"/>
      <c r="EBU10" s="95"/>
      <c r="EBV10" s="95"/>
      <c r="EBW10" s="95"/>
      <c r="EBX10" s="95"/>
      <c r="EBY10" s="95"/>
      <c r="EBZ10" s="95"/>
      <c r="ECA10" s="95"/>
      <c r="ECB10" s="95"/>
      <c r="ECC10" s="95"/>
      <c r="ECD10" s="95"/>
      <c r="ECE10" s="95"/>
      <c r="ECF10" s="95"/>
      <c r="ECG10" s="95"/>
      <c r="ECH10" s="95"/>
      <c r="ECI10" s="95"/>
      <c r="ECJ10" s="95"/>
      <c r="ECK10" s="95"/>
      <c r="ECL10" s="95"/>
      <c r="ECM10" s="95"/>
      <c r="ECN10" s="95"/>
      <c r="ECO10" s="95"/>
      <c r="ECP10" s="95"/>
      <c r="ECQ10" s="95"/>
      <c r="ECR10" s="95"/>
      <c r="ECS10" s="95"/>
      <c r="ECT10" s="95"/>
      <c r="ECU10" s="95"/>
      <c r="ECV10" s="95"/>
      <c r="ECW10" s="95"/>
      <c r="ECX10" s="95"/>
      <c r="ECY10" s="95"/>
      <c r="ECZ10" s="95"/>
      <c r="EDA10" s="95"/>
      <c r="EDB10" s="95"/>
      <c r="EDC10" s="95"/>
      <c r="EDD10" s="95"/>
      <c r="EDE10" s="95"/>
      <c r="EDF10" s="95"/>
      <c r="EDG10" s="95"/>
      <c r="EDH10" s="95"/>
      <c r="EDI10" s="95"/>
      <c r="EDJ10" s="95"/>
      <c r="EDK10" s="95"/>
      <c r="EDL10" s="95"/>
      <c r="EDM10" s="95"/>
      <c r="EDN10" s="95"/>
      <c r="EDO10" s="95"/>
      <c r="EDP10" s="95"/>
      <c r="EDQ10" s="95"/>
      <c r="EDR10" s="95"/>
      <c r="EDS10" s="95"/>
      <c r="EDT10" s="95"/>
      <c r="EDU10" s="95"/>
      <c r="EDV10" s="95"/>
      <c r="EDW10" s="95"/>
      <c r="EDX10" s="95"/>
      <c r="EDY10" s="95"/>
      <c r="EDZ10" s="95"/>
      <c r="EEA10" s="95"/>
      <c r="EEB10" s="95"/>
      <c r="EEC10" s="95"/>
      <c r="EED10" s="95"/>
      <c r="EEE10" s="95"/>
      <c r="EEF10" s="95"/>
      <c r="EEG10" s="95"/>
      <c r="EEH10" s="95"/>
      <c r="EEI10" s="95"/>
      <c r="EEJ10" s="95"/>
      <c r="EEK10" s="95"/>
      <c r="EEL10" s="95"/>
      <c r="EEM10" s="95"/>
      <c r="EEN10" s="95"/>
      <c r="EEO10" s="95"/>
      <c r="EEP10" s="95"/>
      <c r="EEQ10" s="95"/>
      <c r="EER10" s="95"/>
      <c r="EES10" s="95"/>
      <c r="EET10" s="95"/>
      <c r="EEU10" s="95"/>
      <c r="EEV10" s="95"/>
      <c r="EEW10" s="95"/>
      <c r="EEX10" s="95"/>
      <c r="EEY10" s="95"/>
      <c r="EEZ10" s="95"/>
      <c r="EFA10" s="95"/>
      <c r="EFB10" s="95"/>
      <c r="EFC10" s="95"/>
      <c r="EFD10" s="95"/>
      <c r="EFE10" s="95"/>
      <c r="EFF10" s="95"/>
      <c r="EFG10" s="95"/>
      <c r="EFH10" s="95"/>
      <c r="EFI10" s="95"/>
      <c r="EFJ10" s="95"/>
      <c r="EFK10" s="95"/>
      <c r="EFL10" s="95"/>
      <c r="EFM10" s="95"/>
      <c r="EFN10" s="95"/>
      <c r="EFO10" s="95"/>
      <c r="EFP10" s="95"/>
      <c r="EFQ10" s="95"/>
      <c r="EFR10" s="95"/>
      <c r="EFS10" s="95"/>
      <c r="EFT10" s="95"/>
      <c r="EFU10" s="95"/>
      <c r="EFV10" s="95"/>
      <c r="EFW10" s="95"/>
      <c r="EFX10" s="95"/>
      <c r="EFY10" s="95"/>
      <c r="EFZ10" s="95"/>
      <c r="EGA10" s="95"/>
      <c r="EGB10" s="95"/>
      <c r="EGC10" s="95"/>
      <c r="EGD10" s="95"/>
      <c r="EGE10" s="95"/>
      <c r="EGF10" s="95"/>
      <c r="EGG10" s="95"/>
      <c r="EGH10" s="95"/>
      <c r="EGI10" s="95"/>
      <c r="EGJ10" s="95"/>
      <c r="EGK10" s="95"/>
      <c r="EGL10" s="95"/>
      <c r="EGM10" s="95"/>
      <c r="EGN10" s="95"/>
      <c r="EGO10" s="95"/>
      <c r="EGP10" s="95"/>
      <c r="EGQ10" s="95"/>
      <c r="EGR10" s="95"/>
      <c r="EGS10" s="95"/>
      <c r="EGT10" s="95"/>
      <c r="EGU10" s="95"/>
      <c r="EGV10" s="95"/>
      <c r="EGW10" s="95"/>
      <c r="EGX10" s="95"/>
      <c r="EGY10" s="95"/>
      <c r="EGZ10" s="95"/>
      <c r="EHA10" s="95"/>
      <c r="EHB10" s="95"/>
      <c r="EHC10" s="95"/>
      <c r="EHD10" s="95"/>
      <c r="EHE10" s="95"/>
      <c r="EHF10" s="95"/>
      <c r="EHG10" s="95"/>
      <c r="EHH10" s="95"/>
      <c r="EHI10" s="95"/>
      <c r="EHJ10" s="95"/>
      <c r="EHK10" s="95"/>
      <c r="EHL10" s="95"/>
      <c r="EHM10" s="95"/>
      <c r="EHN10" s="95"/>
      <c r="EHO10" s="95"/>
      <c r="EHP10" s="95"/>
      <c r="EHQ10" s="95"/>
      <c r="EHR10" s="95"/>
      <c r="EHS10" s="95"/>
      <c r="EHT10" s="95"/>
      <c r="EHU10" s="95"/>
      <c r="EHV10" s="95"/>
      <c r="EHW10" s="95"/>
      <c r="EHX10" s="95"/>
      <c r="EHY10" s="95"/>
      <c r="EHZ10" s="95"/>
      <c r="EIA10" s="95"/>
      <c r="EIB10" s="95"/>
      <c r="EIC10" s="95"/>
      <c r="EID10" s="95"/>
      <c r="EIE10" s="95"/>
      <c r="EIF10" s="95"/>
      <c r="EIG10" s="95"/>
      <c r="EIH10" s="95"/>
      <c r="EII10" s="95"/>
      <c r="EIJ10" s="95"/>
      <c r="EIK10" s="95"/>
      <c r="EIL10" s="95"/>
      <c r="EIM10" s="95"/>
      <c r="EIN10" s="95"/>
      <c r="EIO10" s="95"/>
      <c r="EIP10" s="95"/>
      <c r="EIQ10" s="95"/>
      <c r="EIR10" s="95"/>
      <c r="EIS10" s="95"/>
      <c r="EIT10" s="95"/>
      <c r="EIU10" s="95"/>
      <c r="EIV10" s="95"/>
      <c r="EIW10" s="95"/>
      <c r="EIX10" s="95"/>
      <c r="EIY10" s="95"/>
      <c r="EIZ10" s="95"/>
      <c r="EJA10" s="95"/>
      <c r="EJB10" s="95"/>
      <c r="EJC10" s="95"/>
      <c r="EJD10" s="95"/>
      <c r="EJE10" s="95"/>
      <c r="EJF10" s="95"/>
      <c r="EJG10" s="95"/>
      <c r="EJH10" s="95"/>
      <c r="EJI10" s="95"/>
      <c r="EJJ10" s="95"/>
      <c r="EJK10" s="95"/>
      <c r="EJL10" s="95"/>
      <c r="EJM10" s="95"/>
      <c r="EJN10" s="95"/>
      <c r="EJO10" s="95"/>
      <c r="EJP10" s="95"/>
      <c r="EJQ10" s="95"/>
      <c r="EJR10" s="95"/>
      <c r="EJS10" s="95"/>
      <c r="EJT10" s="95"/>
      <c r="EJU10" s="95"/>
      <c r="EJV10" s="95"/>
      <c r="EJW10" s="95"/>
      <c r="EJX10" s="95"/>
      <c r="EJY10" s="95"/>
      <c r="EJZ10" s="95"/>
      <c r="EKA10" s="95"/>
      <c r="EKB10" s="95"/>
      <c r="EKC10" s="95"/>
      <c r="EKD10" s="95"/>
      <c r="EKE10" s="95"/>
      <c r="EKF10" s="95"/>
      <c r="EKG10" s="95"/>
      <c r="EKH10" s="95"/>
      <c r="EKI10" s="95"/>
      <c r="EKJ10" s="95"/>
      <c r="EKK10" s="95"/>
      <c r="EKL10" s="95"/>
      <c r="EKM10" s="95"/>
      <c r="EKN10" s="95"/>
      <c r="EKO10" s="95"/>
      <c r="EKP10" s="95"/>
      <c r="EKQ10" s="95"/>
      <c r="EKR10" s="95"/>
      <c r="EKS10" s="95"/>
      <c r="EKT10" s="95"/>
      <c r="EKU10" s="95"/>
      <c r="EKV10" s="95"/>
      <c r="EKW10" s="95"/>
      <c r="EKX10" s="95"/>
      <c r="EKY10" s="95"/>
      <c r="EKZ10" s="95"/>
      <c r="ELA10" s="95"/>
      <c r="ELB10" s="95"/>
      <c r="ELC10" s="95"/>
      <c r="ELD10" s="95"/>
      <c r="ELE10" s="95"/>
      <c r="ELF10" s="95"/>
      <c r="ELG10" s="95"/>
      <c r="ELH10" s="95"/>
      <c r="ELI10" s="95"/>
      <c r="ELJ10" s="95"/>
      <c r="ELK10" s="95"/>
      <c r="ELL10" s="95"/>
      <c r="ELM10" s="95"/>
      <c r="ELN10" s="95"/>
      <c r="ELO10" s="95"/>
      <c r="ELP10" s="95"/>
      <c r="ELQ10" s="95"/>
      <c r="ELR10" s="95"/>
      <c r="ELS10" s="95"/>
      <c r="ELT10" s="95"/>
      <c r="ELU10" s="95"/>
      <c r="ELV10" s="95"/>
      <c r="ELW10" s="95"/>
      <c r="ELX10" s="95"/>
      <c r="ELY10" s="95"/>
      <c r="ELZ10" s="95"/>
      <c r="EMA10" s="95"/>
      <c r="EMB10" s="95"/>
      <c r="EMC10" s="95"/>
      <c r="EMD10" s="95"/>
      <c r="EME10" s="95"/>
      <c r="EMF10" s="95"/>
      <c r="EMG10" s="95"/>
      <c r="EMH10" s="95"/>
      <c r="EMI10" s="95"/>
      <c r="EMJ10" s="95"/>
      <c r="EMK10" s="95"/>
      <c r="EML10" s="95"/>
      <c r="EMM10" s="95"/>
      <c r="EMN10" s="95"/>
      <c r="EMO10" s="95"/>
      <c r="EMP10" s="95"/>
      <c r="EMQ10" s="95"/>
      <c r="EMR10" s="95"/>
      <c r="EMS10" s="95"/>
      <c r="EMT10" s="95"/>
      <c r="EMU10" s="95"/>
      <c r="EMV10" s="95"/>
      <c r="EMW10" s="95"/>
      <c r="EMX10" s="95"/>
      <c r="EMY10" s="95"/>
      <c r="EMZ10" s="95"/>
      <c r="ENA10" s="95"/>
      <c r="ENB10" s="95"/>
      <c r="ENC10" s="95"/>
      <c r="END10" s="95"/>
      <c r="ENE10" s="95"/>
      <c r="ENF10" s="95"/>
      <c r="ENG10" s="95"/>
      <c r="ENH10" s="95"/>
      <c r="ENI10" s="95"/>
      <c r="ENJ10" s="95"/>
      <c r="ENK10" s="95"/>
      <c r="ENL10" s="95"/>
      <c r="ENM10" s="95"/>
      <c r="ENN10" s="95"/>
      <c r="ENO10" s="95"/>
      <c r="ENP10" s="95"/>
      <c r="ENQ10" s="95"/>
      <c r="ENR10" s="95"/>
      <c r="ENS10" s="95"/>
      <c r="ENT10" s="95"/>
      <c r="ENU10" s="95"/>
      <c r="ENV10" s="95"/>
      <c r="ENW10" s="95"/>
      <c r="ENX10" s="95"/>
      <c r="ENY10" s="95"/>
      <c r="ENZ10" s="95"/>
      <c r="EOA10" s="95"/>
      <c r="EOB10" s="95"/>
      <c r="EOC10" s="95"/>
      <c r="EOD10" s="95"/>
      <c r="EOE10" s="95"/>
      <c r="EOF10" s="95"/>
      <c r="EOG10" s="95"/>
      <c r="EOH10" s="95"/>
      <c r="EOI10" s="95"/>
      <c r="EOJ10" s="95"/>
      <c r="EOK10" s="95"/>
      <c r="EOL10" s="95"/>
      <c r="EOM10" s="95"/>
      <c r="EON10" s="95"/>
      <c r="EOO10" s="95"/>
      <c r="EOP10" s="95"/>
      <c r="EOQ10" s="95"/>
      <c r="EOR10" s="95"/>
      <c r="EOS10" s="95"/>
      <c r="EOT10" s="95"/>
      <c r="EOU10" s="95"/>
      <c r="EOV10" s="95"/>
      <c r="EOW10" s="95"/>
      <c r="EOX10" s="95"/>
      <c r="EOY10" s="95"/>
      <c r="EOZ10" s="95"/>
      <c r="EPA10" s="95"/>
      <c r="EPB10" s="95"/>
      <c r="EPC10" s="95"/>
      <c r="EPD10" s="95"/>
      <c r="EPE10" s="95"/>
      <c r="EPF10" s="95"/>
      <c r="EPG10" s="95"/>
      <c r="EPH10" s="95"/>
      <c r="EPI10" s="95"/>
      <c r="EPJ10" s="95"/>
      <c r="EPK10" s="95"/>
      <c r="EPL10" s="95"/>
      <c r="EPM10" s="95"/>
      <c r="EPN10" s="95"/>
      <c r="EPO10" s="95"/>
      <c r="EPP10" s="95"/>
      <c r="EPQ10" s="95"/>
      <c r="EPR10" s="95"/>
      <c r="EPS10" s="95"/>
      <c r="EPT10" s="95"/>
      <c r="EPU10" s="95"/>
      <c r="EPV10" s="95"/>
      <c r="EPW10" s="95"/>
      <c r="EPX10" s="95"/>
      <c r="EPY10" s="95"/>
      <c r="EPZ10" s="95"/>
      <c r="EQA10" s="95"/>
      <c r="EQB10" s="95"/>
      <c r="EQC10" s="95"/>
      <c r="EQD10" s="95"/>
      <c r="EQE10" s="95"/>
      <c r="EQF10" s="95"/>
      <c r="EQG10" s="95"/>
      <c r="EQH10" s="95"/>
      <c r="EQI10" s="95"/>
      <c r="EQJ10" s="95"/>
      <c r="EQK10" s="95"/>
      <c r="EQL10" s="95"/>
      <c r="EQM10" s="95"/>
      <c r="EQN10" s="95"/>
      <c r="EQO10" s="95"/>
      <c r="EQP10" s="95"/>
      <c r="EQQ10" s="95"/>
      <c r="EQR10" s="95"/>
      <c r="EQS10" s="95"/>
      <c r="EQT10" s="95"/>
      <c r="EQU10" s="95"/>
      <c r="EQV10" s="95"/>
      <c r="EQW10" s="95"/>
      <c r="EQX10" s="95"/>
      <c r="EQY10" s="95"/>
      <c r="EQZ10" s="95"/>
      <c r="ERA10" s="95"/>
      <c r="ERB10" s="95"/>
      <c r="ERC10" s="95"/>
      <c r="ERD10" s="95"/>
      <c r="ERE10" s="95"/>
      <c r="ERF10" s="95"/>
      <c r="ERG10" s="95"/>
      <c r="ERH10" s="95"/>
      <c r="ERI10" s="95"/>
      <c r="ERJ10" s="95"/>
      <c r="ERK10" s="95"/>
      <c r="ERL10" s="95"/>
      <c r="ERM10" s="95"/>
      <c r="ERN10" s="95"/>
      <c r="ERO10" s="95"/>
      <c r="ERP10" s="95"/>
      <c r="ERQ10" s="95"/>
      <c r="ERR10" s="95"/>
      <c r="ERS10" s="95"/>
      <c r="ERT10" s="95"/>
      <c r="ERU10" s="95"/>
      <c r="ERV10" s="95"/>
      <c r="ERW10" s="95"/>
      <c r="ERX10" s="95"/>
      <c r="ERY10" s="95"/>
      <c r="ERZ10" s="95"/>
      <c r="ESA10" s="95"/>
      <c r="ESB10" s="95"/>
      <c r="ESC10" s="95"/>
      <c r="ESD10" s="95"/>
      <c r="ESE10" s="95"/>
      <c r="ESF10" s="95"/>
      <c r="ESG10" s="95"/>
      <c r="ESH10" s="95"/>
      <c r="ESI10" s="95"/>
      <c r="ESJ10" s="95"/>
      <c r="ESK10" s="95"/>
      <c r="ESL10" s="95"/>
      <c r="ESM10" s="95"/>
      <c r="ESN10" s="95"/>
      <c r="ESO10" s="95"/>
      <c r="ESP10" s="95"/>
      <c r="ESQ10" s="95"/>
      <c r="ESR10" s="95"/>
      <c r="ESS10" s="95"/>
      <c r="EST10" s="95"/>
      <c r="ESU10" s="95"/>
      <c r="ESV10" s="95"/>
      <c r="ESW10" s="95"/>
      <c r="ESX10" s="95"/>
      <c r="ESY10" s="95"/>
      <c r="ESZ10" s="95"/>
      <c r="ETA10" s="95"/>
      <c r="ETB10" s="95"/>
      <c r="ETC10" s="95"/>
      <c r="ETD10" s="95"/>
      <c r="ETE10" s="95"/>
      <c r="ETF10" s="95"/>
      <c r="ETG10" s="95"/>
      <c r="ETH10" s="95"/>
      <c r="ETI10" s="95"/>
      <c r="ETJ10" s="95"/>
      <c r="ETK10" s="95"/>
      <c r="ETL10" s="95"/>
      <c r="ETM10" s="95"/>
      <c r="ETN10" s="95"/>
      <c r="ETO10" s="95"/>
      <c r="ETP10" s="95"/>
      <c r="ETQ10" s="95"/>
      <c r="ETR10" s="95"/>
      <c r="ETS10" s="95"/>
      <c r="ETT10" s="95"/>
      <c r="ETU10" s="95"/>
      <c r="ETV10" s="95"/>
      <c r="ETW10" s="95"/>
      <c r="ETX10" s="95"/>
      <c r="ETY10" s="95"/>
      <c r="ETZ10" s="95"/>
      <c r="EUA10" s="95"/>
      <c r="EUB10" s="95"/>
      <c r="EUC10" s="95"/>
      <c r="EUD10" s="95"/>
      <c r="EUE10" s="95"/>
      <c r="EUF10" s="95"/>
      <c r="EUG10" s="95"/>
      <c r="EUH10" s="95"/>
      <c r="EUI10" s="95"/>
      <c r="EUJ10" s="95"/>
      <c r="EUK10" s="95"/>
      <c r="EUL10" s="95"/>
      <c r="EUM10" s="95"/>
      <c r="EUN10" s="95"/>
      <c r="EUO10" s="95"/>
      <c r="EUP10" s="95"/>
      <c r="EUQ10" s="95"/>
      <c r="EUR10" s="95"/>
      <c r="EUS10" s="95"/>
      <c r="EUT10" s="95"/>
      <c r="EUU10" s="95"/>
      <c r="EUV10" s="95"/>
      <c r="EUW10" s="95"/>
      <c r="EUX10" s="95"/>
      <c r="EUY10" s="95"/>
      <c r="EUZ10" s="95"/>
      <c r="EVA10" s="95"/>
      <c r="EVB10" s="95"/>
      <c r="EVC10" s="95"/>
      <c r="EVD10" s="95"/>
      <c r="EVE10" s="95"/>
      <c r="EVF10" s="95"/>
      <c r="EVG10" s="95"/>
      <c r="EVH10" s="95"/>
      <c r="EVI10" s="95"/>
      <c r="EVJ10" s="95"/>
      <c r="EVK10" s="95"/>
      <c r="EVL10" s="95"/>
      <c r="EVM10" s="95"/>
      <c r="EVN10" s="95"/>
      <c r="EVO10" s="95"/>
      <c r="EVP10" s="95"/>
      <c r="EVQ10" s="95"/>
      <c r="EVR10" s="95"/>
      <c r="EVS10" s="95"/>
      <c r="EVT10" s="95"/>
      <c r="EVU10" s="95"/>
      <c r="EVV10" s="95"/>
      <c r="EVW10" s="95"/>
      <c r="EVX10" s="95"/>
      <c r="EVY10" s="95"/>
      <c r="EVZ10" s="95"/>
      <c r="EWA10" s="95"/>
      <c r="EWB10" s="95"/>
      <c r="EWC10" s="95"/>
      <c r="EWD10" s="95"/>
      <c r="EWE10" s="95"/>
      <c r="EWF10" s="95"/>
      <c r="EWG10" s="95"/>
      <c r="EWH10" s="95"/>
      <c r="EWI10" s="95"/>
      <c r="EWJ10" s="95"/>
      <c r="EWK10" s="95"/>
      <c r="EWL10" s="95"/>
      <c r="EWM10" s="95"/>
      <c r="EWN10" s="95"/>
      <c r="EWO10" s="95"/>
      <c r="EWP10" s="95"/>
      <c r="EWQ10" s="95"/>
      <c r="EWR10" s="95"/>
      <c r="EWS10" s="95"/>
      <c r="EWT10" s="95"/>
      <c r="EWU10" s="95"/>
      <c r="EWV10" s="95"/>
      <c r="EWW10" s="95"/>
      <c r="EWX10" s="95"/>
      <c r="EWY10" s="95"/>
      <c r="EWZ10" s="95"/>
      <c r="EXA10" s="95"/>
      <c r="EXB10" s="95"/>
      <c r="EXC10" s="95"/>
      <c r="EXD10" s="95"/>
      <c r="EXE10" s="95"/>
      <c r="EXF10" s="95"/>
      <c r="EXG10" s="95"/>
      <c r="EXH10" s="95"/>
      <c r="EXI10" s="95"/>
      <c r="EXJ10" s="95"/>
      <c r="EXK10" s="95"/>
      <c r="EXL10" s="95"/>
      <c r="EXM10" s="95"/>
      <c r="EXN10" s="95"/>
      <c r="EXO10" s="95"/>
      <c r="EXP10" s="95"/>
      <c r="EXQ10" s="95"/>
      <c r="EXR10" s="95"/>
      <c r="EXS10" s="95"/>
      <c r="EXT10" s="95"/>
      <c r="EXU10" s="95"/>
      <c r="EXV10" s="95"/>
      <c r="EXW10" s="95"/>
      <c r="EXX10" s="95"/>
      <c r="EXY10" s="95"/>
      <c r="EXZ10" s="95"/>
      <c r="EYA10" s="95"/>
      <c r="EYB10" s="95"/>
      <c r="EYC10" s="95"/>
      <c r="EYD10" s="95"/>
      <c r="EYE10" s="95"/>
      <c r="EYF10" s="95"/>
      <c r="EYG10" s="95"/>
      <c r="EYH10" s="95"/>
      <c r="EYI10" s="95"/>
      <c r="EYJ10" s="95"/>
      <c r="EYK10" s="95"/>
      <c r="EYL10" s="95"/>
      <c r="EYM10" s="95"/>
      <c r="EYN10" s="95"/>
      <c r="EYO10" s="95"/>
      <c r="EYP10" s="95"/>
      <c r="EYQ10" s="95"/>
      <c r="EYR10" s="95"/>
      <c r="EYS10" s="95"/>
      <c r="EYT10" s="95"/>
      <c r="EYU10" s="95"/>
      <c r="EYV10" s="95"/>
      <c r="EYW10" s="95"/>
      <c r="EYX10" s="95"/>
      <c r="EYY10" s="95"/>
      <c r="EYZ10" s="95"/>
      <c r="EZA10" s="95"/>
      <c r="EZB10" s="95"/>
      <c r="EZC10" s="95"/>
      <c r="EZD10" s="95"/>
      <c r="EZE10" s="95"/>
      <c r="EZF10" s="95"/>
      <c r="EZG10" s="95"/>
      <c r="EZH10" s="95"/>
      <c r="EZI10" s="95"/>
      <c r="EZJ10" s="95"/>
      <c r="EZK10" s="95"/>
      <c r="EZL10" s="95"/>
      <c r="EZM10" s="95"/>
      <c r="EZN10" s="95"/>
      <c r="EZO10" s="95"/>
      <c r="EZP10" s="95"/>
      <c r="EZQ10" s="95"/>
      <c r="EZR10" s="95"/>
      <c r="EZS10" s="95"/>
      <c r="EZT10" s="95"/>
      <c r="EZU10" s="95"/>
      <c r="EZV10" s="95"/>
      <c r="EZW10" s="95"/>
      <c r="EZX10" s="95"/>
      <c r="EZY10" s="95"/>
      <c r="EZZ10" s="95"/>
      <c r="FAA10" s="95"/>
      <c r="FAB10" s="95"/>
      <c r="FAC10" s="95"/>
      <c r="FAD10" s="95"/>
      <c r="FAE10" s="95"/>
      <c r="FAF10" s="95"/>
      <c r="FAG10" s="95"/>
      <c r="FAH10" s="95"/>
      <c r="FAI10" s="95"/>
      <c r="FAJ10" s="95"/>
      <c r="FAK10" s="95"/>
      <c r="FAL10" s="95"/>
      <c r="FAM10" s="95"/>
      <c r="FAN10" s="95"/>
      <c r="FAO10" s="95"/>
      <c r="FAP10" s="95"/>
      <c r="FAQ10" s="95"/>
      <c r="FAR10" s="95"/>
      <c r="FAS10" s="95"/>
      <c r="FAT10" s="95"/>
      <c r="FAU10" s="95"/>
      <c r="FAV10" s="95"/>
      <c r="FAW10" s="95"/>
      <c r="FAX10" s="95"/>
      <c r="FAY10" s="95"/>
      <c r="FAZ10" s="95"/>
      <c r="FBA10" s="95"/>
      <c r="FBB10" s="95"/>
      <c r="FBC10" s="95"/>
      <c r="FBD10" s="95"/>
      <c r="FBE10" s="95"/>
      <c r="FBF10" s="95"/>
      <c r="FBG10" s="95"/>
      <c r="FBH10" s="95"/>
      <c r="FBI10" s="95"/>
      <c r="FBJ10" s="95"/>
      <c r="FBK10" s="95"/>
      <c r="FBL10" s="95"/>
      <c r="FBM10" s="95"/>
      <c r="FBN10" s="95"/>
      <c r="FBO10" s="95"/>
      <c r="FBP10" s="95"/>
      <c r="FBQ10" s="95"/>
      <c r="FBR10" s="95"/>
      <c r="FBS10" s="95"/>
      <c r="FBT10" s="95"/>
      <c r="FBU10" s="95"/>
      <c r="FBV10" s="95"/>
      <c r="FBW10" s="95"/>
      <c r="FBX10" s="95"/>
      <c r="FBY10" s="95"/>
      <c r="FBZ10" s="95"/>
      <c r="FCA10" s="95"/>
      <c r="FCB10" s="95"/>
      <c r="FCC10" s="95"/>
      <c r="FCD10" s="95"/>
      <c r="FCE10" s="95"/>
      <c r="FCF10" s="95"/>
      <c r="FCG10" s="95"/>
      <c r="FCH10" s="95"/>
      <c r="FCI10" s="95"/>
      <c r="FCJ10" s="95"/>
      <c r="FCK10" s="95"/>
      <c r="FCL10" s="95"/>
      <c r="FCM10" s="95"/>
      <c r="FCN10" s="95"/>
      <c r="FCO10" s="95"/>
      <c r="FCP10" s="95"/>
      <c r="FCQ10" s="95"/>
      <c r="FCR10" s="95"/>
      <c r="FCS10" s="95"/>
      <c r="FCT10" s="95"/>
      <c r="FCU10" s="95"/>
      <c r="FCV10" s="95"/>
      <c r="FCW10" s="95"/>
      <c r="FCX10" s="95"/>
      <c r="FCY10" s="95"/>
      <c r="FCZ10" s="95"/>
      <c r="FDA10" s="95"/>
      <c r="FDB10" s="95"/>
      <c r="FDC10" s="95"/>
      <c r="FDD10" s="95"/>
      <c r="FDE10" s="95"/>
      <c r="FDF10" s="95"/>
      <c r="FDG10" s="95"/>
      <c r="FDH10" s="95"/>
      <c r="FDI10" s="95"/>
      <c r="FDJ10" s="95"/>
      <c r="FDK10" s="95"/>
      <c r="FDL10" s="95"/>
      <c r="FDM10" s="95"/>
      <c r="FDN10" s="95"/>
      <c r="FDO10" s="95"/>
      <c r="FDP10" s="95"/>
      <c r="FDQ10" s="95"/>
      <c r="FDR10" s="95"/>
      <c r="FDS10" s="95"/>
      <c r="FDT10" s="95"/>
      <c r="FDU10" s="95"/>
      <c r="FDV10" s="95"/>
      <c r="FDW10" s="95"/>
      <c r="FDX10" s="95"/>
      <c r="FDY10" s="95"/>
      <c r="FDZ10" s="95"/>
      <c r="FEA10" s="95"/>
      <c r="FEB10" s="95"/>
      <c r="FEC10" s="95"/>
      <c r="FED10" s="95"/>
      <c r="FEE10" s="95"/>
      <c r="FEF10" s="95"/>
      <c r="FEG10" s="95"/>
      <c r="FEH10" s="95"/>
      <c r="FEI10" s="95"/>
      <c r="FEJ10" s="95"/>
      <c r="FEK10" s="95"/>
      <c r="FEL10" s="95"/>
      <c r="FEM10" s="95"/>
      <c r="FEN10" s="95"/>
      <c r="FEO10" s="95"/>
      <c r="FEP10" s="95"/>
      <c r="FEQ10" s="95"/>
      <c r="FER10" s="95"/>
      <c r="FES10" s="95"/>
      <c r="FET10" s="95"/>
      <c r="FEU10" s="95"/>
      <c r="FEV10" s="95"/>
      <c r="FEW10" s="95"/>
      <c r="FEX10" s="95"/>
      <c r="FEY10" s="95"/>
      <c r="FEZ10" s="95"/>
      <c r="FFA10" s="95"/>
      <c r="FFB10" s="95"/>
      <c r="FFC10" s="95"/>
      <c r="FFD10" s="95"/>
      <c r="FFE10" s="95"/>
      <c r="FFF10" s="95"/>
      <c r="FFG10" s="95"/>
      <c r="FFH10" s="95"/>
      <c r="FFI10" s="95"/>
      <c r="FFJ10" s="95"/>
      <c r="FFK10" s="95"/>
      <c r="FFL10" s="95"/>
      <c r="FFM10" s="95"/>
      <c r="FFN10" s="95"/>
      <c r="FFO10" s="95"/>
      <c r="FFP10" s="95"/>
      <c r="FFQ10" s="95"/>
      <c r="FFR10" s="95"/>
      <c r="FFS10" s="95"/>
      <c r="FFT10" s="95"/>
      <c r="FFU10" s="95"/>
      <c r="FFV10" s="95"/>
      <c r="FFW10" s="95"/>
      <c r="FFX10" s="95"/>
      <c r="FFY10" s="95"/>
      <c r="FFZ10" s="95"/>
      <c r="FGA10" s="95"/>
      <c r="FGB10" s="95"/>
      <c r="FGC10" s="95"/>
      <c r="FGD10" s="95"/>
      <c r="FGE10" s="95"/>
      <c r="FGF10" s="95"/>
      <c r="FGG10" s="95"/>
      <c r="FGH10" s="95"/>
      <c r="FGI10" s="95"/>
      <c r="FGJ10" s="95"/>
      <c r="FGK10" s="95"/>
      <c r="FGL10" s="95"/>
      <c r="FGM10" s="95"/>
      <c r="FGN10" s="95"/>
      <c r="FGO10" s="95"/>
      <c r="FGP10" s="95"/>
      <c r="FGQ10" s="95"/>
      <c r="FGR10" s="95"/>
      <c r="FGS10" s="95"/>
      <c r="FGT10" s="95"/>
      <c r="FGU10" s="95"/>
      <c r="FGV10" s="95"/>
      <c r="FGW10" s="95"/>
      <c r="FGX10" s="95"/>
      <c r="FGY10" s="95"/>
      <c r="FGZ10" s="95"/>
      <c r="FHA10" s="95"/>
      <c r="FHB10" s="95"/>
      <c r="FHC10" s="95"/>
      <c r="FHD10" s="95"/>
      <c r="FHE10" s="95"/>
      <c r="FHF10" s="95"/>
      <c r="FHG10" s="95"/>
      <c r="FHH10" s="95"/>
      <c r="FHI10" s="95"/>
      <c r="FHJ10" s="95"/>
      <c r="FHK10" s="95"/>
      <c r="FHL10" s="95"/>
      <c r="FHM10" s="95"/>
      <c r="FHN10" s="95"/>
      <c r="FHO10" s="95"/>
      <c r="FHP10" s="95"/>
      <c r="FHQ10" s="95"/>
      <c r="FHR10" s="95"/>
      <c r="FHS10" s="95"/>
      <c r="FHT10" s="95"/>
      <c r="FHU10" s="95"/>
      <c r="FHV10" s="95"/>
      <c r="FHW10" s="95"/>
      <c r="FHX10" s="95"/>
      <c r="FHY10" s="95"/>
      <c r="FHZ10" s="95"/>
      <c r="FIA10" s="95"/>
      <c r="FIB10" s="95"/>
      <c r="FIC10" s="95"/>
      <c r="FID10" s="95"/>
      <c r="FIE10" s="95"/>
      <c r="FIF10" s="95"/>
      <c r="FIG10" s="95"/>
      <c r="FIH10" s="95"/>
      <c r="FII10" s="95"/>
      <c r="FIJ10" s="95"/>
      <c r="FIK10" s="95"/>
      <c r="FIL10" s="95"/>
      <c r="FIM10" s="95"/>
      <c r="FIN10" s="95"/>
      <c r="FIO10" s="95"/>
      <c r="FIP10" s="95"/>
      <c r="FIQ10" s="95"/>
      <c r="FIR10" s="95"/>
      <c r="FIS10" s="95"/>
      <c r="FIT10" s="95"/>
      <c r="FIU10" s="95"/>
      <c r="FIV10" s="95"/>
      <c r="FIW10" s="95"/>
      <c r="FIX10" s="95"/>
      <c r="FIY10" s="95"/>
      <c r="FIZ10" s="95"/>
      <c r="FJA10" s="95"/>
      <c r="FJB10" s="95"/>
      <c r="FJC10" s="95"/>
      <c r="FJD10" s="95"/>
      <c r="FJE10" s="95"/>
      <c r="FJF10" s="95"/>
      <c r="FJG10" s="95"/>
      <c r="FJH10" s="95"/>
      <c r="FJI10" s="95"/>
      <c r="FJJ10" s="95"/>
      <c r="FJK10" s="95"/>
      <c r="FJL10" s="95"/>
      <c r="FJM10" s="95"/>
      <c r="FJN10" s="95"/>
      <c r="FJO10" s="95"/>
      <c r="FJP10" s="95"/>
      <c r="FJQ10" s="95"/>
      <c r="FJR10" s="95"/>
      <c r="FJS10" s="95"/>
      <c r="FJT10" s="95"/>
      <c r="FJU10" s="95"/>
      <c r="FJV10" s="95"/>
      <c r="FJW10" s="95"/>
      <c r="FJX10" s="95"/>
      <c r="FJY10" s="95"/>
      <c r="FJZ10" s="95"/>
      <c r="FKA10" s="95"/>
      <c r="FKB10" s="95"/>
      <c r="FKC10" s="95"/>
      <c r="FKD10" s="95"/>
      <c r="FKE10" s="95"/>
      <c r="FKF10" s="95"/>
      <c r="FKG10" s="95"/>
      <c r="FKH10" s="95"/>
      <c r="FKI10" s="95"/>
      <c r="FKJ10" s="95"/>
      <c r="FKK10" s="95"/>
      <c r="FKL10" s="95"/>
      <c r="FKM10" s="95"/>
      <c r="FKN10" s="95"/>
      <c r="FKO10" s="95"/>
      <c r="FKP10" s="95"/>
      <c r="FKQ10" s="95"/>
      <c r="FKR10" s="95"/>
      <c r="FKS10" s="95"/>
      <c r="FKT10" s="95"/>
      <c r="FKU10" s="95"/>
      <c r="FKV10" s="95"/>
      <c r="FKW10" s="95"/>
      <c r="FKX10" s="95"/>
      <c r="FKY10" s="95"/>
      <c r="FKZ10" s="95"/>
      <c r="FLA10" s="95"/>
      <c r="FLB10" s="95"/>
      <c r="FLC10" s="95"/>
      <c r="FLD10" s="95"/>
      <c r="FLE10" s="95"/>
      <c r="FLF10" s="95"/>
      <c r="FLG10" s="95"/>
      <c r="FLH10" s="95"/>
      <c r="FLI10" s="95"/>
      <c r="FLJ10" s="95"/>
      <c r="FLK10" s="95"/>
      <c r="FLL10" s="95"/>
      <c r="FLM10" s="95"/>
      <c r="FLN10" s="95"/>
      <c r="FLO10" s="95"/>
      <c r="FLP10" s="95"/>
      <c r="FLQ10" s="95"/>
      <c r="FLR10" s="95"/>
      <c r="FLS10" s="95"/>
      <c r="FLT10" s="95"/>
      <c r="FLU10" s="95"/>
      <c r="FLV10" s="95"/>
      <c r="FLW10" s="95"/>
      <c r="FLX10" s="95"/>
      <c r="FLY10" s="95"/>
      <c r="FLZ10" s="95"/>
      <c r="FMA10" s="95"/>
      <c r="FMB10" s="95"/>
      <c r="FMC10" s="95"/>
      <c r="FMD10" s="95"/>
      <c r="FME10" s="95"/>
      <c r="FMF10" s="95"/>
      <c r="FMG10" s="95"/>
      <c r="FMH10" s="95"/>
      <c r="FMI10" s="95"/>
      <c r="FMJ10" s="95"/>
      <c r="FMK10" s="95"/>
      <c r="FML10" s="95"/>
      <c r="FMM10" s="95"/>
      <c r="FMN10" s="95"/>
      <c r="FMO10" s="95"/>
      <c r="FMP10" s="95"/>
      <c r="FMQ10" s="95"/>
      <c r="FMR10" s="95"/>
      <c r="FMS10" s="95"/>
      <c r="FMT10" s="95"/>
      <c r="FMU10" s="95"/>
      <c r="FMV10" s="95"/>
      <c r="FMW10" s="95"/>
      <c r="FMX10" s="95"/>
      <c r="FMY10" s="95"/>
      <c r="FMZ10" s="95"/>
      <c r="FNA10" s="95"/>
      <c r="FNB10" s="95"/>
      <c r="FNC10" s="95"/>
      <c r="FND10" s="95"/>
      <c r="FNE10" s="95"/>
      <c r="FNF10" s="95"/>
      <c r="FNG10" s="95"/>
      <c r="FNH10" s="95"/>
      <c r="FNI10" s="95"/>
      <c r="FNJ10" s="95"/>
      <c r="FNK10" s="95"/>
      <c r="FNL10" s="95"/>
      <c r="FNM10" s="95"/>
      <c r="FNN10" s="95"/>
      <c r="FNO10" s="95"/>
      <c r="FNP10" s="95"/>
      <c r="FNQ10" s="95"/>
      <c r="FNR10" s="95"/>
      <c r="FNS10" s="95"/>
      <c r="FNT10" s="95"/>
      <c r="FNU10" s="95"/>
      <c r="FNV10" s="95"/>
      <c r="FNW10" s="95"/>
      <c r="FNX10" s="95"/>
      <c r="FNY10" s="95"/>
      <c r="FNZ10" s="95"/>
      <c r="FOA10" s="95"/>
      <c r="FOB10" s="95"/>
      <c r="FOC10" s="95"/>
      <c r="FOD10" s="95"/>
      <c r="FOE10" s="95"/>
      <c r="FOF10" s="95"/>
      <c r="FOG10" s="95"/>
      <c r="FOH10" s="95"/>
      <c r="FOI10" s="95"/>
      <c r="FOJ10" s="95"/>
      <c r="FOK10" s="95"/>
      <c r="FOL10" s="95"/>
      <c r="FOM10" s="95"/>
      <c r="FON10" s="95"/>
      <c r="FOO10" s="95"/>
      <c r="FOP10" s="95"/>
      <c r="FOQ10" s="95"/>
      <c r="FOR10" s="95"/>
      <c r="FOS10" s="95"/>
      <c r="FOT10" s="95"/>
      <c r="FOU10" s="95"/>
      <c r="FOV10" s="95"/>
      <c r="FOW10" s="95"/>
      <c r="FOX10" s="95"/>
      <c r="FOY10" s="95"/>
      <c r="FOZ10" s="95"/>
      <c r="FPA10" s="95"/>
      <c r="FPB10" s="95"/>
      <c r="FPC10" s="95"/>
      <c r="FPD10" s="95"/>
      <c r="FPE10" s="95"/>
      <c r="FPF10" s="95"/>
      <c r="FPG10" s="95"/>
      <c r="FPH10" s="95"/>
      <c r="FPI10" s="95"/>
      <c r="FPJ10" s="95"/>
      <c r="FPK10" s="95"/>
      <c r="FPL10" s="95"/>
      <c r="FPM10" s="95"/>
      <c r="FPN10" s="95"/>
      <c r="FPO10" s="95"/>
      <c r="FPP10" s="95"/>
      <c r="FPQ10" s="95"/>
      <c r="FPR10" s="95"/>
      <c r="FPS10" s="95"/>
      <c r="FPT10" s="95"/>
      <c r="FPU10" s="95"/>
      <c r="FPV10" s="95"/>
      <c r="FPW10" s="95"/>
      <c r="FPX10" s="95"/>
      <c r="FPY10" s="95"/>
      <c r="FPZ10" s="95"/>
      <c r="FQA10" s="95"/>
      <c r="FQB10" s="95"/>
      <c r="FQC10" s="95"/>
      <c r="FQD10" s="95"/>
      <c r="FQE10" s="95"/>
      <c r="FQF10" s="95"/>
      <c r="FQG10" s="95"/>
      <c r="FQH10" s="95"/>
      <c r="FQI10" s="95"/>
      <c r="FQJ10" s="95"/>
      <c r="FQK10" s="95"/>
      <c r="FQL10" s="95"/>
      <c r="FQM10" s="95"/>
      <c r="FQN10" s="95"/>
      <c r="FQO10" s="95"/>
      <c r="FQP10" s="95"/>
      <c r="FQQ10" s="95"/>
      <c r="FQR10" s="95"/>
      <c r="FQS10" s="95"/>
      <c r="FQT10" s="95"/>
      <c r="FQU10" s="95"/>
      <c r="FQV10" s="95"/>
      <c r="FQW10" s="95"/>
      <c r="FQX10" s="95"/>
      <c r="FQY10" s="95"/>
      <c r="FQZ10" s="95"/>
      <c r="FRA10" s="95"/>
      <c r="FRB10" s="95"/>
      <c r="FRC10" s="95"/>
      <c r="FRD10" s="95"/>
      <c r="FRE10" s="95"/>
      <c r="FRF10" s="95"/>
      <c r="FRG10" s="95"/>
      <c r="FRH10" s="95"/>
      <c r="FRI10" s="95"/>
      <c r="FRJ10" s="95"/>
      <c r="FRK10" s="95"/>
      <c r="FRL10" s="95"/>
      <c r="FRM10" s="95"/>
      <c r="FRN10" s="95"/>
      <c r="FRO10" s="95"/>
      <c r="FRP10" s="95"/>
      <c r="FRQ10" s="95"/>
      <c r="FRR10" s="95"/>
      <c r="FRS10" s="95"/>
      <c r="FRT10" s="95"/>
      <c r="FRU10" s="95"/>
      <c r="FRV10" s="95"/>
      <c r="FRW10" s="95"/>
      <c r="FRX10" s="95"/>
      <c r="FRY10" s="95"/>
      <c r="FRZ10" s="95"/>
      <c r="FSA10" s="95"/>
      <c r="FSB10" s="95"/>
      <c r="FSC10" s="95"/>
      <c r="FSD10" s="95"/>
      <c r="FSE10" s="95"/>
      <c r="FSF10" s="95"/>
      <c r="FSG10" s="95"/>
      <c r="FSH10" s="95"/>
      <c r="FSI10" s="95"/>
      <c r="FSJ10" s="95"/>
      <c r="FSK10" s="95"/>
      <c r="FSL10" s="95"/>
      <c r="FSM10" s="95"/>
      <c r="FSN10" s="95"/>
      <c r="FSO10" s="95"/>
      <c r="FSP10" s="95"/>
      <c r="FSQ10" s="95"/>
      <c r="FSR10" s="95"/>
      <c r="FSS10" s="95"/>
      <c r="FST10" s="95"/>
      <c r="FSU10" s="95"/>
      <c r="FSV10" s="95"/>
      <c r="FSW10" s="95"/>
      <c r="FSX10" s="95"/>
      <c r="FSY10" s="95"/>
      <c r="FSZ10" s="95"/>
      <c r="FTA10" s="95"/>
      <c r="FTB10" s="95"/>
      <c r="FTC10" s="95"/>
      <c r="FTD10" s="95"/>
      <c r="FTE10" s="95"/>
      <c r="FTF10" s="95"/>
      <c r="FTG10" s="95"/>
      <c r="FTH10" s="95"/>
      <c r="FTI10" s="95"/>
      <c r="FTJ10" s="95"/>
      <c r="FTK10" s="95"/>
      <c r="FTL10" s="95"/>
      <c r="FTM10" s="95"/>
      <c r="FTN10" s="95"/>
      <c r="FTO10" s="95"/>
      <c r="FTP10" s="95"/>
      <c r="FTQ10" s="95"/>
      <c r="FTR10" s="95"/>
      <c r="FTS10" s="95"/>
      <c r="FTT10" s="95"/>
      <c r="FTU10" s="95"/>
      <c r="FTV10" s="95"/>
      <c r="FTW10" s="95"/>
      <c r="FTX10" s="95"/>
      <c r="FTY10" s="95"/>
      <c r="FTZ10" s="95"/>
      <c r="FUA10" s="95"/>
      <c r="FUB10" s="95"/>
      <c r="FUC10" s="95"/>
      <c r="FUD10" s="95"/>
      <c r="FUE10" s="95"/>
      <c r="FUF10" s="95"/>
      <c r="FUG10" s="95"/>
      <c r="FUH10" s="95"/>
      <c r="FUI10" s="95"/>
      <c r="FUJ10" s="95"/>
      <c r="FUK10" s="95"/>
      <c r="FUL10" s="95"/>
      <c r="FUM10" s="95"/>
      <c r="FUN10" s="95"/>
      <c r="FUO10" s="95"/>
      <c r="FUP10" s="95"/>
      <c r="FUQ10" s="95"/>
      <c r="FUR10" s="95"/>
      <c r="FUS10" s="95"/>
      <c r="FUT10" s="95"/>
      <c r="FUU10" s="95"/>
      <c r="FUV10" s="95"/>
      <c r="FUW10" s="95"/>
      <c r="FUX10" s="95"/>
      <c r="FUY10" s="95"/>
      <c r="FUZ10" s="95"/>
      <c r="FVA10" s="95"/>
      <c r="FVB10" s="95"/>
      <c r="FVC10" s="95"/>
      <c r="FVD10" s="95"/>
      <c r="FVE10" s="95"/>
      <c r="FVF10" s="95"/>
      <c r="FVG10" s="95"/>
      <c r="FVH10" s="95"/>
      <c r="FVI10" s="95"/>
      <c r="FVJ10" s="95"/>
      <c r="FVK10" s="95"/>
      <c r="FVL10" s="95"/>
      <c r="FVM10" s="95"/>
      <c r="FVN10" s="95"/>
      <c r="FVO10" s="95"/>
      <c r="FVP10" s="95"/>
      <c r="FVQ10" s="95"/>
      <c r="FVR10" s="95"/>
      <c r="FVS10" s="95"/>
      <c r="FVT10" s="95"/>
      <c r="FVU10" s="95"/>
      <c r="FVV10" s="95"/>
      <c r="FVW10" s="95"/>
      <c r="FVX10" s="95"/>
      <c r="FVY10" s="95"/>
      <c r="FVZ10" s="95"/>
      <c r="FWA10" s="95"/>
      <c r="FWB10" s="95"/>
      <c r="FWC10" s="95"/>
      <c r="FWD10" s="95"/>
      <c r="FWE10" s="95"/>
      <c r="FWF10" s="95"/>
      <c r="FWG10" s="95"/>
      <c r="FWH10" s="95"/>
      <c r="FWI10" s="95"/>
      <c r="FWJ10" s="95"/>
      <c r="FWK10" s="95"/>
      <c r="FWL10" s="95"/>
      <c r="FWM10" s="95"/>
      <c r="FWN10" s="95"/>
      <c r="FWO10" s="95"/>
      <c r="FWP10" s="95"/>
      <c r="FWQ10" s="95"/>
      <c r="FWR10" s="95"/>
      <c r="FWS10" s="95"/>
      <c r="FWT10" s="95"/>
      <c r="FWU10" s="95"/>
      <c r="FWV10" s="95"/>
      <c r="FWW10" s="95"/>
      <c r="FWX10" s="95"/>
      <c r="FWY10" s="95"/>
      <c r="FWZ10" s="95"/>
      <c r="FXA10" s="95"/>
      <c r="FXB10" s="95"/>
      <c r="FXC10" s="95"/>
      <c r="FXD10" s="95"/>
      <c r="FXE10" s="95"/>
      <c r="FXF10" s="95"/>
      <c r="FXG10" s="95"/>
      <c r="FXH10" s="95"/>
      <c r="FXI10" s="95"/>
      <c r="FXJ10" s="95"/>
      <c r="FXK10" s="95"/>
      <c r="FXL10" s="95"/>
      <c r="FXM10" s="95"/>
      <c r="FXN10" s="95"/>
      <c r="FXO10" s="95"/>
      <c r="FXP10" s="95"/>
      <c r="FXQ10" s="95"/>
      <c r="FXR10" s="95"/>
      <c r="FXS10" s="95"/>
      <c r="FXT10" s="95"/>
      <c r="FXU10" s="95"/>
      <c r="FXV10" s="95"/>
      <c r="FXW10" s="95"/>
      <c r="FXX10" s="95"/>
      <c r="FXY10" s="95"/>
      <c r="FXZ10" s="95"/>
      <c r="FYA10" s="95"/>
      <c r="FYB10" s="95"/>
      <c r="FYC10" s="95"/>
      <c r="FYD10" s="95"/>
      <c r="FYE10" s="95"/>
      <c r="FYF10" s="95"/>
      <c r="FYG10" s="95"/>
      <c r="FYH10" s="95"/>
      <c r="FYI10" s="95"/>
      <c r="FYJ10" s="95"/>
      <c r="FYK10" s="95"/>
      <c r="FYL10" s="95"/>
      <c r="FYM10" s="95"/>
      <c r="FYN10" s="95"/>
      <c r="FYO10" s="95"/>
      <c r="FYP10" s="95"/>
      <c r="FYQ10" s="95"/>
      <c r="FYR10" s="95"/>
      <c r="FYS10" s="95"/>
      <c r="FYT10" s="95"/>
      <c r="FYU10" s="95"/>
      <c r="FYV10" s="95"/>
      <c r="FYW10" s="95"/>
      <c r="FYX10" s="95"/>
      <c r="FYY10" s="95"/>
      <c r="FYZ10" s="95"/>
      <c r="FZA10" s="95"/>
      <c r="FZB10" s="95"/>
      <c r="FZC10" s="95"/>
      <c r="FZD10" s="95"/>
      <c r="FZE10" s="95"/>
      <c r="FZF10" s="95"/>
      <c r="FZG10" s="95"/>
      <c r="FZH10" s="95"/>
      <c r="FZI10" s="95"/>
      <c r="FZJ10" s="95"/>
      <c r="FZK10" s="95"/>
      <c r="FZL10" s="95"/>
      <c r="FZM10" s="95"/>
      <c r="FZN10" s="95"/>
      <c r="FZO10" s="95"/>
      <c r="FZP10" s="95"/>
      <c r="FZQ10" s="95"/>
      <c r="FZR10" s="95"/>
      <c r="FZS10" s="95"/>
      <c r="FZT10" s="95"/>
      <c r="FZU10" s="95"/>
      <c r="FZV10" s="95"/>
      <c r="FZW10" s="95"/>
      <c r="FZX10" s="95"/>
      <c r="FZY10" s="95"/>
      <c r="FZZ10" s="95"/>
      <c r="GAA10" s="95"/>
      <c r="GAB10" s="95"/>
      <c r="GAC10" s="95"/>
      <c r="GAD10" s="95"/>
      <c r="GAE10" s="95"/>
      <c r="GAF10" s="95"/>
      <c r="GAG10" s="95"/>
      <c r="GAH10" s="95"/>
      <c r="GAI10" s="95"/>
      <c r="GAJ10" s="95"/>
      <c r="GAK10" s="95"/>
      <c r="GAL10" s="95"/>
      <c r="GAM10" s="95"/>
      <c r="GAN10" s="95"/>
      <c r="GAO10" s="95"/>
      <c r="GAP10" s="95"/>
      <c r="GAQ10" s="95"/>
      <c r="GAR10" s="95"/>
      <c r="GAS10" s="95"/>
      <c r="GAT10" s="95"/>
      <c r="GAU10" s="95"/>
      <c r="GAV10" s="95"/>
      <c r="GAW10" s="95"/>
      <c r="GAX10" s="95"/>
      <c r="GAY10" s="95"/>
      <c r="GAZ10" s="95"/>
      <c r="GBA10" s="95"/>
      <c r="GBB10" s="95"/>
      <c r="GBC10" s="95"/>
      <c r="GBD10" s="95"/>
      <c r="GBE10" s="95"/>
      <c r="GBF10" s="95"/>
      <c r="GBG10" s="95"/>
      <c r="GBH10" s="95"/>
      <c r="GBI10" s="95"/>
      <c r="GBJ10" s="95"/>
      <c r="GBK10" s="95"/>
      <c r="GBL10" s="95"/>
      <c r="GBM10" s="95"/>
      <c r="GBN10" s="95"/>
      <c r="GBO10" s="95"/>
      <c r="GBP10" s="95"/>
      <c r="GBQ10" s="95"/>
      <c r="GBR10" s="95"/>
      <c r="GBS10" s="95"/>
      <c r="GBT10" s="95"/>
      <c r="GBU10" s="95"/>
      <c r="GBV10" s="95"/>
      <c r="GBW10" s="95"/>
      <c r="GBX10" s="95"/>
      <c r="GBY10" s="95"/>
      <c r="GBZ10" s="95"/>
      <c r="GCA10" s="95"/>
      <c r="GCB10" s="95"/>
      <c r="GCC10" s="95"/>
      <c r="GCD10" s="95"/>
      <c r="GCE10" s="95"/>
      <c r="GCF10" s="95"/>
      <c r="GCG10" s="95"/>
      <c r="GCH10" s="95"/>
      <c r="GCI10" s="95"/>
      <c r="GCJ10" s="95"/>
      <c r="GCK10" s="95"/>
      <c r="GCL10" s="95"/>
      <c r="GCM10" s="95"/>
      <c r="GCN10" s="95"/>
      <c r="GCO10" s="95"/>
      <c r="GCP10" s="95"/>
      <c r="GCQ10" s="95"/>
      <c r="GCR10" s="95"/>
      <c r="GCS10" s="95"/>
      <c r="GCT10" s="95"/>
      <c r="GCU10" s="95"/>
      <c r="GCV10" s="95"/>
      <c r="GCW10" s="95"/>
      <c r="GCX10" s="95"/>
      <c r="GCY10" s="95"/>
      <c r="GCZ10" s="95"/>
      <c r="GDA10" s="95"/>
      <c r="GDB10" s="95"/>
      <c r="GDC10" s="95"/>
      <c r="GDD10" s="95"/>
      <c r="GDE10" s="95"/>
      <c r="GDF10" s="95"/>
      <c r="GDG10" s="95"/>
      <c r="GDH10" s="95"/>
      <c r="GDI10" s="95"/>
      <c r="GDJ10" s="95"/>
      <c r="GDK10" s="95"/>
      <c r="GDL10" s="95"/>
      <c r="GDM10" s="95"/>
      <c r="GDN10" s="95"/>
      <c r="GDO10" s="95"/>
      <c r="GDP10" s="95"/>
      <c r="GDQ10" s="95"/>
      <c r="GDR10" s="95"/>
      <c r="GDS10" s="95"/>
      <c r="GDT10" s="95"/>
      <c r="GDU10" s="95"/>
      <c r="GDV10" s="95"/>
      <c r="GDW10" s="95"/>
      <c r="GDX10" s="95"/>
      <c r="GDY10" s="95"/>
      <c r="GDZ10" s="95"/>
      <c r="GEA10" s="95"/>
      <c r="GEB10" s="95"/>
      <c r="GEC10" s="95"/>
      <c r="GED10" s="95"/>
      <c r="GEE10" s="95"/>
      <c r="GEF10" s="95"/>
      <c r="GEG10" s="95"/>
      <c r="GEH10" s="95"/>
      <c r="GEI10" s="95"/>
      <c r="GEJ10" s="95"/>
      <c r="GEK10" s="95"/>
      <c r="GEL10" s="95"/>
      <c r="GEM10" s="95"/>
      <c r="GEN10" s="95"/>
      <c r="GEO10" s="95"/>
      <c r="GEP10" s="95"/>
      <c r="GEQ10" s="95"/>
      <c r="GER10" s="95"/>
      <c r="GES10" s="95"/>
      <c r="GET10" s="95"/>
      <c r="GEU10" s="95"/>
      <c r="GEV10" s="95"/>
      <c r="GEW10" s="95"/>
      <c r="GEX10" s="95"/>
      <c r="GEY10" s="95"/>
      <c r="GEZ10" s="95"/>
      <c r="GFA10" s="95"/>
      <c r="GFB10" s="95"/>
      <c r="GFC10" s="95"/>
      <c r="GFD10" s="95"/>
      <c r="GFE10" s="95"/>
      <c r="GFF10" s="95"/>
      <c r="GFG10" s="95"/>
      <c r="GFH10" s="95"/>
      <c r="GFI10" s="95"/>
      <c r="GFJ10" s="95"/>
      <c r="GFK10" s="95"/>
      <c r="GFL10" s="95"/>
      <c r="GFM10" s="95"/>
      <c r="GFN10" s="95"/>
      <c r="GFO10" s="95"/>
      <c r="GFP10" s="95"/>
      <c r="GFQ10" s="95"/>
      <c r="GFR10" s="95"/>
      <c r="GFS10" s="95"/>
      <c r="GFT10" s="95"/>
      <c r="GFU10" s="95"/>
      <c r="GFV10" s="95"/>
      <c r="GFW10" s="95"/>
      <c r="GFX10" s="95"/>
      <c r="GFY10" s="95"/>
      <c r="GFZ10" s="95"/>
      <c r="GGA10" s="95"/>
      <c r="GGB10" s="95"/>
      <c r="GGC10" s="95"/>
      <c r="GGD10" s="95"/>
      <c r="GGE10" s="95"/>
      <c r="GGF10" s="95"/>
      <c r="GGG10" s="95"/>
      <c r="GGH10" s="95"/>
      <c r="GGI10" s="95"/>
      <c r="GGJ10" s="95"/>
      <c r="GGK10" s="95"/>
      <c r="GGL10" s="95"/>
      <c r="GGM10" s="95"/>
      <c r="GGN10" s="95"/>
      <c r="GGO10" s="95"/>
      <c r="GGP10" s="95"/>
      <c r="GGQ10" s="95"/>
      <c r="GGR10" s="95"/>
      <c r="GGS10" s="95"/>
      <c r="GGT10" s="95"/>
      <c r="GGU10" s="95"/>
      <c r="GGV10" s="95"/>
      <c r="GGW10" s="95"/>
      <c r="GGX10" s="95"/>
      <c r="GGY10" s="95"/>
      <c r="GGZ10" s="95"/>
      <c r="GHA10" s="95"/>
      <c r="GHB10" s="95"/>
      <c r="GHC10" s="95"/>
      <c r="GHD10" s="95"/>
      <c r="GHE10" s="95"/>
      <c r="GHF10" s="95"/>
      <c r="GHG10" s="95"/>
      <c r="GHH10" s="95"/>
      <c r="GHI10" s="95"/>
      <c r="GHJ10" s="95"/>
      <c r="GHK10" s="95"/>
      <c r="GHL10" s="95"/>
      <c r="GHM10" s="95"/>
      <c r="GHN10" s="95"/>
      <c r="GHO10" s="95"/>
      <c r="GHP10" s="95"/>
      <c r="GHQ10" s="95"/>
      <c r="GHR10" s="95"/>
      <c r="GHS10" s="95"/>
      <c r="GHT10" s="95"/>
      <c r="GHU10" s="95"/>
      <c r="GHV10" s="95"/>
      <c r="GHW10" s="95"/>
      <c r="GHX10" s="95"/>
      <c r="GHY10" s="95"/>
      <c r="GHZ10" s="95"/>
      <c r="GIA10" s="95"/>
      <c r="GIB10" s="95"/>
      <c r="GIC10" s="95"/>
      <c r="GID10" s="95"/>
      <c r="GIE10" s="95"/>
      <c r="GIF10" s="95"/>
      <c r="GIG10" s="95"/>
      <c r="GIH10" s="95"/>
      <c r="GII10" s="95"/>
      <c r="GIJ10" s="95"/>
      <c r="GIK10" s="95"/>
      <c r="GIL10" s="95"/>
      <c r="GIM10" s="95"/>
      <c r="GIN10" s="95"/>
      <c r="GIO10" s="95"/>
      <c r="GIP10" s="95"/>
      <c r="GIQ10" s="95"/>
      <c r="GIR10" s="95"/>
      <c r="GIS10" s="95"/>
      <c r="GIT10" s="95"/>
      <c r="GIU10" s="95"/>
      <c r="GIV10" s="95"/>
      <c r="GIW10" s="95"/>
      <c r="GIX10" s="95"/>
      <c r="GIY10" s="95"/>
      <c r="GIZ10" s="95"/>
      <c r="GJA10" s="95"/>
      <c r="GJB10" s="95"/>
      <c r="GJC10" s="95"/>
      <c r="GJD10" s="95"/>
      <c r="GJE10" s="95"/>
      <c r="GJF10" s="95"/>
      <c r="GJG10" s="95"/>
      <c r="GJH10" s="95"/>
      <c r="GJI10" s="95"/>
      <c r="GJJ10" s="95"/>
      <c r="GJK10" s="95"/>
      <c r="GJL10" s="95"/>
      <c r="GJM10" s="95"/>
      <c r="GJN10" s="95"/>
      <c r="GJO10" s="95"/>
      <c r="GJP10" s="95"/>
      <c r="GJQ10" s="95"/>
      <c r="GJR10" s="95"/>
      <c r="GJS10" s="95"/>
      <c r="GJT10" s="95"/>
      <c r="GJU10" s="95"/>
      <c r="GJV10" s="95"/>
      <c r="GJW10" s="95"/>
      <c r="GJX10" s="95"/>
      <c r="GJY10" s="95"/>
      <c r="GJZ10" s="95"/>
      <c r="GKA10" s="95"/>
      <c r="GKB10" s="95"/>
      <c r="GKC10" s="95"/>
      <c r="GKD10" s="95"/>
      <c r="GKE10" s="95"/>
      <c r="GKF10" s="95"/>
      <c r="GKG10" s="95"/>
      <c r="GKH10" s="95"/>
      <c r="GKI10" s="95"/>
      <c r="GKJ10" s="95"/>
      <c r="GKK10" s="95"/>
      <c r="GKL10" s="95"/>
      <c r="GKM10" s="95"/>
      <c r="GKN10" s="95"/>
      <c r="GKO10" s="95"/>
      <c r="GKP10" s="95"/>
      <c r="GKQ10" s="95"/>
      <c r="GKR10" s="95"/>
      <c r="GKS10" s="95"/>
      <c r="GKT10" s="95"/>
      <c r="GKU10" s="95"/>
      <c r="GKV10" s="95"/>
      <c r="GKW10" s="95"/>
      <c r="GKX10" s="95"/>
      <c r="GKY10" s="95"/>
      <c r="GKZ10" s="95"/>
      <c r="GLA10" s="95"/>
      <c r="GLB10" s="95"/>
      <c r="GLC10" s="95"/>
      <c r="GLD10" s="95"/>
      <c r="GLE10" s="95"/>
      <c r="GLF10" s="95"/>
      <c r="GLG10" s="95"/>
      <c r="GLH10" s="95"/>
      <c r="GLI10" s="95"/>
      <c r="GLJ10" s="95"/>
      <c r="GLK10" s="95"/>
      <c r="GLL10" s="95"/>
      <c r="GLM10" s="95"/>
      <c r="GLN10" s="95"/>
      <c r="GLO10" s="95"/>
      <c r="GLP10" s="95"/>
      <c r="GLQ10" s="95"/>
      <c r="GLR10" s="95"/>
      <c r="GLS10" s="95"/>
      <c r="GLT10" s="95"/>
      <c r="GLU10" s="95"/>
      <c r="GLV10" s="95"/>
      <c r="GLW10" s="95"/>
      <c r="GLX10" s="95"/>
      <c r="GLY10" s="95"/>
      <c r="GLZ10" s="95"/>
      <c r="GMA10" s="95"/>
      <c r="GMB10" s="95"/>
      <c r="GMC10" s="95"/>
      <c r="GMD10" s="95"/>
      <c r="GME10" s="95"/>
      <c r="GMF10" s="95"/>
      <c r="GMG10" s="95"/>
      <c r="GMH10" s="95"/>
      <c r="GMI10" s="95"/>
      <c r="GMJ10" s="95"/>
      <c r="GMK10" s="95"/>
      <c r="GML10" s="95"/>
      <c r="GMM10" s="95"/>
      <c r="GMN10" s="95"/>
      <c r="GMO10" s="95"/>
      <c r="GMP10" s="95"/>
      <c r="GMQ10" s="95"/>
      <c r="GMR10" s="95"/>
      <c r="GMS10" s="95"/>
      <c r="GMT10" s="95"/>
      <c r="GMU10" s="95"/>
      <c r="GMV10" s="95"/>
      <c r="GMW10" s="95"/>
      <c r="GMX10" s="95"/>
      <c r="GMY10" s="95"/>
      <c r="GMZ10" s="95"/>
      <c r="GNA10" s="95"/>
      <c r="GNB10" s="95"/>
      <c r="GNC10" s="95"/>
      <c r="GND10" s="95"/>
      <c r="GNE10" s="95"/>
      <c r="GNF10" s="95"/>
      <c r="GNG10" s="95"/>
      <c r="GNH10" s="95"/>
      <c r="GNI10" s="95"/>
      <c r="GNJ10" s="95"/>
      <c r="GNK10" s="95"/>
      <c r="GNL10" s="95"/>
      <c r="GNM10" s="95"/>
      <c r="GNN10" s="95"/>
      <c r="GNO10" s="95"/>
      <c r="GNP10" s="95"/>
      <c r="GNQ10" s="95"/>
      <c r="GNR10" s="95"/>
      <c r="GNS10" s="95"/>
      <c r="GNT10" s="95"/>
      <c r="GNU10" s="95"/>
      <c r="GNV10" s="95"/>
      <c r="GNW10" s="95"/>
      <c r="GNX10" s="95"/>
      <c r="GNY10" s="95"/>
      <c r="GNZ10" s="95"/>
      <c r="GOA10" s="95"/>
      <c r="GOB10" s="95"/>
      <c r="GOC10" s="95"/>
      <c r="GOD10" s="95"/>
      <c r="GOE10" s="95"/>
      <c r="GOF10" s="95"/>
      <c r="GOG10" s="95"/>
      <c r="GOH10" s="95"/>
      <c r="GOI10" s="95"/>
      <c r="GOJ10" s="95"/>
      <c r="GOK10" s="95"/>
      <c r="GOL10" s="95"/>
      <c r="GOM10" s="95"/>
      <c r="GON10" s="95"/>
      <c r="GOO10" s="95"/>
      <c r="GOP10" s="95"/>
      <c r="GOQ10" s="95"/>
      <c r="GOR10" s="95"/>
      <c r="GOS10" s="95"/>
      <c r="GOT10" s="95"/>
      <c r="GOU10" s="95"/>
      <c r="GOV10" s="95"/>
      <c r="GOW10" s="95"/>
      <c r="GOX10" s="95"/>
      <c r="GOY10" s="95"/>
      <c r="GOZ10" s="95"/>
      <c r="GPA10" s="95"/>
      <c r="GPB10" s="95"/>
      <c r="GPC10" s="95"/>
      <c r="GPD10" s="95"/>
      <c r="GPE10" s="95"/>
      <c r="GPF10" s="95"/>
      <c r="GPG10" s="95"/>
      <c r="GPH10" s="95"/>
      <c r="GPI10" s="95"/>
      <c r="GPJ10" s="95"/>
      <c r="GPK10" s="95"/>
      <c r="GPL10" s="95"/>
      <c r="GPM10" s="95"/>
      <c r="GPN10" s="95"/>
      <c r="GPO10" s="95"/>
      <c r="GPP10" s="95"/>
      <c r="GPQ10" s="95"/>
      <c r="GPR10" s="95"/>
      <c r="GPS10" s="95"/>
      <c r="GPT10" s="95"/>
      <c r="GPU10" s="95"/>
      <c r="GPV10" s="95"/>
      <c r="GPW10" s="95"/>
      <c r="GPX10" s="95"/>
      <c r="GPY10" s="95"/>
      <c r="GPZ10" s="95"/>
      <c r="GQA10" s="95"/>
      <c r="GQB10" s="95"/>
      <c r="GQC10" s="95"/>
      <c r="GQD10" s="95"/>
      <c r="GQE10" s="95"/>
      <c r="GQF10" s="95"/>
      <c r="GQG10" s="95"/>
      <c r="GQH10" s="95"/>
      <c r="GQI10" s="95"/>
      <c r="GQJ10" s="95"/>
      <c r="GQK10" s="95"/>
      <c r="GQL10" s="95"/>
      <c r="GQM10" s="95"/>
      <c r="GQN10" s="95"/>
      <c r="GQO10" s="95"/>
      <c r="GQP10" s="95"/>
      <c r="GQQ10" s="95"/>
      <c r="GQR10" s="95"/>
      <c r="GQS10" s="95"/>
      <c r="GQT10" s="95"/>
      <c r="GQU10" s="95"/>
      <c r="GQV10" s="95"/>
      <c r="GQW10" s="95"/>
      <c r="GQX10" s="95"/>
      <c r="GQY10" s="95"/>
      <c r="GQZ10" s="95"/>
      <c r="GRA10" s="95"/>
      <c r="GRB10" s="95"/>
      <c r="GRC10" s="95"/>
      <c r="GRD10" s="95"/>
      <c r="GRE10" s="95"/>
      <c r="GRF10" s="95"/>
      <c r="GRG10" s="95"/>
      <c r="GRH10" s="95"/>
      <c r="GRI10" s="95"/>
      <c r="GRJ10" s="95"/>
      <c r="GRK10" s="95"/>
      <c r="GRL10" s="95"/>
      <c r="GRM10" s="95"/>
      <c r="GRN10" s="95"/>
      <c r="GRO10" s="95"/>
      <c r="GRP10" s="95"/>
      <c r="GRQ10" s="95"/>
      <c r="GRR10" s="95"/>
      <c r="GRS10" s="95"/>
      <c r="GRT10" s="95"/>
      <c r="GRU10" s="95"/>
      <c r="GRV10" s="95"/>
      <c r="GRW10" s="95"/>
      <c r="GRX10" s="95"/>
      <c r="GRY10" s="95"/>
      <c r="GRZ10" s="95"/>
      <c r="GSA10" s="95"/>
      <c r="GSB10" s="95"/>
      <c r="GSC10" s="95"/>
      <c r="GSD10" s="95"/>
      <c r="GSE10" s="95"/>
      <c r="GSF10" s="95"/>
      <c r="GSG10" s="95"/>
      <c r="GSH10" s="95"/>
      <c r="GSI10" s="95"/>
      <c r="GSJ10" s="95"/>
      <c r="GSK10" s="95"/>
      <c r="GSL10" s="95"/>
      <c r="GSM10" s="95"/>
      <c r="GSN10" s="95"/>
      <c r="GSO10" s="95"/>
      <c r="GSP10" s="95"/>
      <c r="GSQ10" s="95"/>
      <c r="GSR10" s="95"/>
      <c r="GSS10" s="95"/>
      <c r="GST10" s="95"/>
      <c r="GSU10" s="95"/>
      <c r="GSV10" s="95"/>
      <c r="GSW10" s="95"/>
      <c r="GSX10" s="95"/>
      <c r="GSY10" s="95"/>
      <c r="GSZ10" s="95"/>
      <c r="GTA10" s="95"/>
      <c r="GTB10" s="95"/>
      <c r="GTC10" s="95"/>
      <c r="GTD10" s="95"/>
      <c r="GTE10" s="95"/>
      <c r="GTF10" s="95"/>
      <c r="GTG10" s="95"/>
      <c r="GTH10" s="95"/>
      <c r="GTI10" s="95"/>
      <c r="GTJ10" s="95"/>
      <c r="GTK10" s="95"/>
      <c r="GTL10" s="95"/>
      <c r="GTM10" s="95"/>
      <c r="GTN10" s="95"/>
      <c r="GTO10" s="95"/>
      <c r="GTP10" s="95"/>
      <c r="GTQ10" s="95"/>
      <c r="GTR10" s="95"/>
      <c r="GTS10" s="95"/>
      <c r="GTT10" s="95"/>
      <c r="GTU10" s="95"/>
      <c r="GTV10" s="95"/>
      <c r="GTW10" s="95"/>
      <c r="GTX10" s="95"/>
      <c r="GTY10" s="95"/>
      <c r="GTZ10" s="95"/>
      <c r="GUA10" s="95"/>
      <c r="GUB10" s="95"/>
      <c r="GUC10" s="95"/>
      <c r="GUD10" s="95"/>
      <c r="GUE10" s="95"/>
      <c r="GUF10" s="95"/>
      <c r="GUG10" s="95"/>
      <c r="GUH10" s="95"/>
      <c r="GUI10" s="95"/>
      <c r="GUJ10" s="95"/>
      <c r="GUK10" s="95"/>
      <c r="GUL10" s="95"/>
      <c r="GUM10" s="95"/>
      <c r="GUN10" s="95"/>
      <c r="GUO10" s="95"/>
      <c r="GUP10" s="95"/>
      <c r="GUQ10" s="95"/>
      <c r="GUR10" s="95"/>
      <c r="GUS10" s="95"/>
      <c r="GUT10" s="95"/>
      <c r="GUU10" s="95"/>
      <c r="GUV10" s="95"/>
      <c r="GUW10" s="95"/>
      <c r="GUX10" s="95"/>
      <c r="GUY10" s="95"/>
      <c r="GUZ10" s="95"/>
      <c r="GVA10" s="95"/>
      <c r="GVB10" s="95"/>
      <c r="GVC10" s="95"/>
      <c r="GVD10" s="95"/>
      <c r="GVE10" s="95"/>
      <c r="GVF10" s="95"/>
      <c r="GVG10" s="95"/>
      <c r="GVH10" s="95"/>
      <c r="GVI10" s="95"/>
      <c r="GVJ10" s="95"/>
      <c r="GVK10" s="95"/>
      <c r="GVL10" s="95"/>
      <c r="GVM10" s="95"/>
      <c r="GVN10" s="95"/>
      <c r="GVO10" s="95"/>
      <c r="GVP10" s="95"/>
      <c r="GVQ10" s="95"/>
      <c r="GVR10" s="95"/>
      <c r="GVS10" s="95"/>
      <c r="GVT10" s="95"/>
      <c r="GVU10" s="95"/>
      <c r="GVV10" s="95"/>
      <c r="GVW10" s="95"/>
      <c r="GVX10" s="95"/>
      <c r="GVY10" s="95"/>
      <c r="GVZ10" s="95"/>
      <c r="GWA10" s="95"/>
      <c r="GWB10" s="95"/>
      <c r="GWC10" s="95"/>
      <c r="GWD10" s="95"/>
      <c r="GWE10" s="95"/>
      <c r="GWF10" s="95"/>
      <c r="GWG10" s="95"/>
      <c r="GWH10" s="95"/>
      <c r="GWI10" s="95"/>
      <c r="GWJ10" s="95"/>
      <c r="GWK10" s="95"/>
      <c r="GWL10" s="95"/>
      <c r="GWM10" s="95"/>
      <c r="GWN10" s="95"/>
      <c r="GWO10" s="95"/>
      <c r="GWP10" s="95"/>
      <c r="GWQ10" s="95"/>
      <c r="GWR10" s="95"/>
      <c r="GWS10" s="95"/>
      <c r="GWT10" s="95"/>
      <c r="GWU10" s="95"/>
      <c r="GWV10" s="95"/>
      <c r="GWW10" s="95"/>
      <c r="GWX10" s="95"/>
      <c r="GWY10" s="95"/>
      <c r="GWZ10" s="95"/>
      <c r="GXA10" s="95"/>
      <c r="GXB10" s="95"/>
      <c r="GXC10" s="95"/>
      <c r="GXD10" s="95"/>
      <c r="GXE10" s="95"/>
      <c r="GXF10" s="95"/>
      <c r="GXG10" s="95"/>
      <c r="GXH10" s="95"/>
      <c r="GXI10" s="95"/>
      <c r="GXJ10" s="95"/>
      <c r="GXK10" s="95"/>
      <c r="GXL10" s="95"/>
      <c r="GXM10" s="95"/>
      <c r="GXN10" s="95"/>
      <c r="GXO10" s="95"/>
      <c r="GXP10" s="95"/>
      <c r="GXQ10" s="95"/>
      <c r="GXR10" s="95"/>
      <c r="GXS10" s="95"/>
      <c r="GXT10" s="95"/>
      <c r="GXU10" s="95"/>
      <c r="GXV10" s="95"/>
      <c r="GXW10" s="95"/>
      <c r="GXX10" s="95"/>
      <c r="GXY10" s="95"/>
      <c r="GXZ10" s="95"/>
      <c r="GYA10" s="95"/>
      <c r="GYB10" s="95"/>
      <c r="GYC10" s="95"/>
      <c r="GYD10" s="95"/>
      <c r="GYE10" s="95"/>
      <c r="GYF10" s="95"/>
      <c r="GYG10" s="95"/>
      <c r="GYH10" s="95"/>
      <c r="GYI10" s="95"/>
      <c r="GYJ10" s="95"/>
      <c r="GYK10" s="95"/>
      <c r="GYL10" s="95"/>
      <c r="GYM10" s="95"/>
      <c r="GYN10" s="95"/>
      <c r="GYO10" s="95"/>
      <c r="GYP10" s="95"/>
      <c r="GYQ10" s="95"/>
      <c r="GYR10" s="95"/>
      <c r="GYS10" s="95"/>
      <c r="GYT10" s="95"/>
      <c r="GYU10" s="95"/>
      <c r="GYV10" s="95"/>
      <c r="GYW10" s="95"/>
      <c r="GYX10" s="95"/>
      <c r="GYY10" s="95"/>
      <c r="GYZ10" s="95"/>
      <c r="GZA10" s="95"/>
      <c r="GZB10" s="95"/>
      <c r="GZC10" s="95"/>
      <c r="GZD10" s="95"/>
      <c r="GZE10" s="95"/>
      <c r="GZF10" s="95"/>
      <c r="GZG10" s="95"/>
      <c r="GZH10" s="95"/>
      <c r="GZI10" s="95"/>
      <c r="GZJ10" s="95"/>
      <c r="GZK10" s="95"/>
      <c r="GZL10" s="95"/>
      <c r="GZM10" s="95"/>
      <c r="GZN10" s="95"/>
      <c r="GZO10" s="95"/>
      <c r="GZP10" s="95"/>
      <c r="GZQ10" s="95"/>
      <c r="GZR10" s="95"/>
      <c r="GZS10" s="95"/>
      <c r="GZT10" s="95"/>
      <c r="GZU10" s="95"/>
      <c r="GZV10" s="95"/>
      <c r="GZW10" s="95"/>
      <c r="GZX10" s="95"/>
      <c r="GZY10" s="95"/>
      <c r="GZZ10" s="95"/>
      <c r="HAA10" s="95"/>
      <c r="HAB10" s="95"/>
      <c r="HAC10" s="95"/>
      <c r="HAD10" s="95"/>
      <c r="HAE10" s="95"/>
      <c r="HAF10" s="95"/>
      <c r="HAG10" s="95"/>
      <c r="HAH10" s="95"/>
      <c r="HAI10" s="95"/>
      <c r="HAJ10" s="95"/>
      <c r="HAK10" s="95"/>
      <c r="HAL10" s="95"/>
      <c r="HAM10" s="95"/>
      <c r="HAN10" s="95"/>
      <c r="HAO10" s="95"/>
      <c r="HAP10" s="95"/>
      <c r="HAQ10" s="95"/>
      <c r="HAR10" s="95"/>
      <c r="HAS10" s="95"/>
      <c r="HAT10" s="95"/>
      <c r="HAU10" s="95"/>
      <c r="HAV10" s="95"/>
      <c r="HAW10" s="95"/>
      <c r="HAX10" s="95"/>
      <c r="HAY10" s="95"/>
      <c r="HAZ10" s="95"/>
      <c r="HBA10" s="95"/>
      <c r="HBB10" s="95"/>
      <c r="HBC10" s="95"/>
      <c r="HBD10" s="95"/>
      <c r="HBE10" s="95"/>
      <c r="HBF10" s="95"/>
      <c r="HBG10" s="95"/>
      <c r="HBH10" s="95"/>
      <c r="HBI10" s="95"/>
      <c r="HBJ10" s="95"/>
      <c r="HBK10" s="95"/>
      <c r="HBL10" s="95"/>
      <c r="HBM10" s="95"/>
      <c r="HBN10" s="95"/>
      <c r="HBO10" s="95"/>
      <c r="HBP10" s="95"/>
      <c r="HBQ10" s="95"/>
      <c r="HBR10" s="95"/>
      <c r="HBS10" s="95"/>
      <c r="HBT10" s="95"/>
      <c r="HBU10" s="95"/>
      <c r="HBV10" s="95"/>
      <c r="HBW10" s="95"/>
      <c r="HBX10" s="95"/>
      <c r="HBY10" s="95"/>
      <c r="HBZ10" s="95"/>
      <c r="HCA10" s="95"/>
      <c r="HCB10" s="95"/>
      <c r="HCC10" s="95"/>
      <c r="HCD10" s="95"/>
      <c r="HCE10" s="95"/>
      <c r="HCF10" s="95"/>
      <c r="HCG10" s="95"/>
      <c r="HCH10" s="95"/>
      <c r="HCI10" s="95"/>
      <c r="HCJ10" s="95"/>
      <c r="HCK10" s="95"/>
      <c r="HCL10" s="95"/>
      <c r="HCM10" s="95"/>
      <c r="HCN10" s="95"/>
      <c r="HCO10" s="95"/>
      <c r="HCP10" s="95"/>
      <c r="HCQ10" s="95"/>
      <c r="HCR10" s="95"/>
      <c r="HCS10" s="95"/>
      <c r="HCT10" s="95"/>
      <c r="HCU10" s="95"/>
      <c r="HCV10" s="95"/>
      <c r="HCW10" s="95"/>
      <c r="HCX10" s="95"/>
      <c r="HCY10" s="95"/>
      <c r="HCZ10" s="95"/>
      <c r="HDA10" s="95"/>
      <c r="HDB10" s="95"/>
      <c r="HDC10" s="95"/>
      <c r="HDD10" s="95"/>
      <c r="HDE10" s="95"/>
      <c r="HDF10" s="95"/>
      <c r="HDG10" s="95"/>
      <c r="HDH10" s="95"/>
      <c r="HDI10" s="95"/>
      <c r="HDJ10" s="95"/>
      <c r="HDK10" s="95"/>
      <c r="HDL10" s="95"/>
      <c r="HDM10" s="95"/>
      <c r="HDN10" s="95"/>
      <c r="HDO10" s="95"/>
      <c r="HDP10" s="95"/>
      <c r="HDQ10" s="95"/>
      <c r="HDR10" s="95"/>
      <c r="HDS10" s="95"/>
      <c r="HDT10" s="95"/>
      <c r="HDU10" s="95"/>
      <c r="HDV10" s="95"/>
      <c r="HDW10" s="95"/>
      <c r="HDX10" s="95"/>
      <c r="HDY10" s="95"/>
      <c r="HDZ10" s="95"/>
      <c r="HEA10" s="95"/>
      <c r="HEB10" s="95"/>
      <c r="HEC10" s="95"/>
      <c r="HED10" s="95"/>
      <c r="HEE10" s="95"/>
      <c r="HEF10" s="95"/>
      <c r="HEG10" s="95"/>
      <c r="HEH10" s="95"/>
      <c r="HEI10" s="95"/>
      <c r="HEJ10" s="95"/>
      <c r="HEK10" s="95"/>
      <c r="HEL10" s="95"/>
      <c r="HEM10" s="95"/>
      <c r="HEN10" s="95"/>
      <c r="HEO10" s="95"/>
      <c r="HEP10" s="95"/>
      <c r="HEQ10" s="95"/>
      <c r="HER10" s="95"/>
      <c r="HES10" s="95"/>
      <c r="HET10" s="95"/>
      <c r="HEU10" s="95"/>
      <c r="HEV10" s="95"/>
      <c r="HEW10" s="95"/>
      <c r="HEX10" s="95"/>
      <c r="HEY10" s="95"/>
      <c r="HEZ10" s="95"/>
      <c r="HFA10" s="95"/>
      <c r="HFB10" s="95"/>
      <c r="HFC10" s="95"/>
      <c r="HFD10" s="95"/>
      <c r="HFE10" s="95"/>
      <c r="HFF10" s="95"/>
      <c r="HFG10" s="95"/>
      <c r="HFH10" s="95"/>
      <c r="HFI10" s="95"/>
      <c r="HFJ10" s="95"/>
      <c r="HFK10" s="95"/>
      <c r="HFL10" s="95"/>
      <c r="HFM10" s="95"/>
      <c r="HFN10" s="95"/>
      <c r="HFO10" s="95"/>
      <c r="HFP10" s="95"/>
      <c r="HFQ10" s="95"/>
      <c r="HFR10" s="95"/>
      <c r="HFS10" s="95"/>
      <c r="HFT10" s="95"/>
      <c r="HFU10" s="95"/>
      <c r="HFV10" s="95"/>
      <c r="HFW10" s="95"/>
      <c r="HFX10" s="95"/>
      <c r="HFY10" s="95"/>
      <c r="HFZ10" s="95"/>
      <c r="HGA10" s="95"/>
      <c r="HGB10" s="95"/>
      <c r="HGC10" s="95"/>
      <c r="HGD10" s="95"/>
      <c r="HGE10" s="95"/>
      <c r="HGF10" s="95"/>
      <c r="HGG10" s="95"/>
      <c r="HGH10" s="95"/>
      <c r="HGI10" s="95"/>
      <c r="HGJ10" s="95"/>
      <c r="HGK10" s="95"/>
      <c r="HGL10" s="95"/>
      <c r="HGM10" s="95"/>
      <c r="HGN10" s="95"/>
      <c r="HGO10" s="95"/>
      <c r="HGP10" s="95"/>
      <c r="HGQ10" s="95"/>
      <c r="HGR10" s="95"/>
      <c r="HGS10" s="95"/>
      <c r="HGT10" s="95"/>
      <c r="HGU10" s="95"/>
      <c r="HGV10" s="95"/>
      <c r="HGW10" s="95"/>
      <c r="HGX10" s="95"/>
      <c r="HGY10" s="95"/>
      <c r="HGZ10" s="95"/>
      <c r="HHA10" s="95"/>
      <c r="HHB10" s="95"/>
      <c r="HHC10" s="95"/>
      <c r="HHD10" s="95"/>
      <c r="HHE10" s="95"/>
      <c r="HHF10" s="95"/>
      <c r="HHG10" s="95"/>
      <c r="HHH10" s="95"/>
      <c r="HHI10" s="95"/>
      <c r="HHJ10" s="95"/>
      <c r="HHK10" s="95"/>
      <c r="HHL10" s="95"/>
      <c r="HHM10" s="95"/>
      <c r="HHN10" s="95"/>
      <c r="HHO10" s="95"/>
      <c r="HHP10" s="95"/>
      <c r="HHQ10" s="95"/>
      <c r="HHR10" s="95"/>
      <c r="HHS10" s="95"/>
      <c r="HHT10" s="95"/>
      <c r="HHU10" s="95"/>
      <c r="HHV10" s="95"/>
      <c r="HHW10" s="95"/>
      <c r="HHX10" s="95"/>
      <c r="HHY10" s="95"/>
      <c r="HHZ10" s="95"/>
      <c r="HIA10" s="95"/>
      <c r="HIB10" s="95"/>
      <c r="HIC10" s="95"/>
      <c r="HID10" s="95"/>
      <c r="HIE10" s="95"/>
      <c r="HIF10" s="95"/>
      <c r="HIG10" s="95"/>
      <c r="HIH10" s="95"/>
      <c r="HII10" s="95"/>
      <c r="HIJ10" s="95"/>
      <c r="HIK10" s="95"/>
      <c r="HIL10" s="95"/>
      <c r="HIM10" s="95"/>
      <c r="HIN10" s="95"/>
      <c r="HIO10" s="95"/>
      <c r="HIP10" s="95"/>
      <c r="HIQ10" s="95"/>
      <c r="HIR10" s="95"/>
      <c r="HIS10" s="95"/>
      <c r="HIT10" s="95"/>
      <c r="HIU10" s="95"/>
      <c r="HIV10" s="95"/>
      <c r="HIW10" s="95"/>
      <c r="HIX10" s="95"/>
      <c r="HIY10" s="95"/>
      <c r="HIZ10" s="95"/>
      <c r="HJA10" s="95"/>
      <c r="HJB10" s="95"/>
      <c r="HJC10" s="95"/>
      <c r="HJD10" s="95"/>
      <c r="HJE10" s="95"/>
      <c r="HJF10" s="95"/>
      <c r="HJG10" s="95"/>
      <c r="HJH10" s="95"/>
      <c r="HJI10" s="95"/>
      <c r="HJJ10" s="95"/>
      <c r="HJK10" s="95"/>
      <c r="HJL10" s="95"/>
      <c r="HJM10" s="95"/>
      <c r="HJN10" s="95"/>
      <c r="HJO10" s="95"/>
      <c r="HJP10" s="95"/>
      <c r="HJQ10" s="95"/>
      <c r="HJR10" s="95"/>
      <c r="HJS10" s="95"/>
      <c r="HJT10" s="95"/>
      <c r="HJU10" s="95"/>
      <c r="HJV10" s="95"/>
      <c r="HJW10" s="95"/>
      <c r="HJX10" s="95"/>
      <c r="HJY10" s="95"/>
      <c r="HJZ10" s="95"/>
      <c r="HKA10" s="95"/>
      <c r="HKB10" s="95"/>
      <c r="HKC10" s="95"/>
      <c r="HKD10" s="95"/>
      <c r="HKE10" s="95"/>
      <c r="HKF10" s="95"/>
      <c r="HKG10" s="95"/>
      <c r="HKH10" s="95"/>
      <c r="HKI10" s="95"/>
      <c r="HKJ10" s="95"/>
      <c r="HKK10" s="95"/>
      <c r="HKL10" s="95"/>
      <c r="HKM10" s="95"/>
      <c r="HKN10" s="95"/>
      <c r="HKO10" s="95"/>
      <c r="HKP10" s="95"/>
      <c r="HKQ10" s="95"/>
      <c r="HKR10" s="95"/>
      <c r="HKS10" s="95"/>
      <c r="HKT10" s="95"/>
      <c r="HKU10" s="95"/>
      <c r="HKV10" s="95"/>
      <c r="HKW10" s="95"/>
      <c r="HKX10" s="95"/>
      <c r="HKY10" s="95"/>
      <c r="HKZ10" s="95"/>
      <c r="HLA10" s="95"/>
      <c r="HLB10" s="95"/>
      <c r="HLC10" s="95"/>
      <c r="HLD10" s="95"/>
      <c r="HLE10" s="95"/>
      <c r="HLF10" s="95"/>
      <c r="HLG10" s="95"/>
      <c r="HLH10" s="95"/>
      <c r="HLI10" s="95"/>
      <c r="HLJ10" s="95"/>
      <c r="HLK10" s="95"/>
      <c r="HLL10" s="95"/>
      <c r="HLM10" s="95"/>
      <c r="HLN10" s="95"/>
      <c r="HLO10" s="95"/>
      <c r="HLP10" s="95"/>
      <c r="HLQ10" s="95"/>
      <c r="HLR10" s="95"/>
      <c r="HLS10" s="95"/>
      <c r="HLT10" s="95"/>
      <c r="HLU10" s="95"/>
      <c r="HLV10" s="95"/>
      <c r="HLW10" s="95"/>
      <c r="HLX10" s="95"/>
      <c r="HLY10" s="95"/>
      <c r="HLZ10" s="95"/>
      <c r="HMA10" s="95"/>
      <c r="HMB10" s="95"/>
      <c r="HMC10" s="95"/>
      <c r="HMD10" s="95"/>
      <c r="HME10" s="95"/>
      <c r="HMF10" s="95"/>
      <c r="HMG10" s="95"/>
      <c r="HMH10" s="95"/>
      <c r="HMI10" s="95"/>
      <c r="HMJ10" s="95"/>
      <c r="HMK10" s="95"/>
      <c r="HML10" s="95"/>
      <c r="HMM10" s="95"/>
      <c r="HMN10" s="95"/>
      <c r="HMO10" s="95"/>
      <c r="HMP10" s="95"/>
      <c r="HMQ10" s="95"/>
      <c r="HMR10" s="95"/>
      <c r="HMS10" s="95"/>
      <c r="HMT10" s="95"/>
      <c r="HMU10" s="95"/>
      <c r="HMV10" s="95"/>
      <c r="HMW10" s="95"/>
      <c r="HMX10" s="95"/>
      <c r="HMY10" s="95"/>
      <c r="HMZ10" s="95"/>
      <c r="HNA10" s="95"/>
      <c r="HNB10" s="95"/>
      <c r="HNC10" s="95"/>
      <c r="HND10" s="95"/>
      <c r="HNE10" s="95"/>
      <c r="HNF10" s="95"/>
      <c r="HNG10" s="95"/>
      <c r="HNH10" s="95"/>
      <c r="HNI10" s="95"/>
      <c r="HNJ10" s="95"/>
      <c r="HNK10" s="95"/>
      <c r="HNL10" s="95"/>
      <c r="HNM10" s="95"/>
      <c r="HNN10" s="95"/>
      <c r="HNO10" s="95"/>
      <c r="HNP10" s="95"/>
      <c r="HNQ10" s="95"/>
      <c r="HNR10" s="95"/>
      <c r="HNS10" s="95"/>
      <c r="HNT10" s="95"/>
      <c r="HNU10" s="95"/>
      <c r="HNV10" s="95"/>
      <c r="HNW10" s="95"/>
      <c r="HNX10" s="95"/>
      <c r="HNY10" s="95"/>
      <c r="HNZ10" s="95"/>
      <c r="HOA10" s="95"/>
      <c r="HOB10" s="95"/>
      <c r="HOC10" s="95"/>
      <c r="HOD10" s="95"/>
      <c r="HOE10" s="95"/>
      <c r="HOF10" s="95"/>
      <c r="HOG10" s="95"/>
      <c r="HOH10" s="95"/>
      <c r="HOI10" s="95"/>
      <c r="HOJ10" s="95"/>
      <c r="HOK10" s="95"/>
      <c r="HOL10" s="95"/>
      <c r="HOM10" s="95"/>
      <c r="HON10" s="95"/>
      <c r="HOO10" s="95"/>
      <c r="HOP10" s="95"/>
      <c r="HOQ10" s="95"/>
      <c r="HOR10" s="95"/>
      <c r="HOS10" s="95"/>
      <c r="HOT10" s="95"/>
      <c r="HOU10" s="95"/>
      <c r="HOV10" s="95"/>
      <c r="HOW10" s="95"/>
      <c r="HOX10" s="95"/>
      <c r="HOY10" s="95"/>
      <c r="HOZ10" s="95"/>
      <c r="HPA10" s="95"/>
      <c r="HPB10" s="95"/>
      <c r="HPC10" s="95"/>
      <c r="HPD10" s="95"/>
      <c r="HPE10" s="95"/>
      <c r="HPF10" s="95"/>
      <c r="HPG10" s="95"/>
      <c r="HPH10" s="95"/>
      <c r="HPI10" s="95"/>
      <c r="HPJ10" s="95"/>
      <c r="HPK10" s="95"/>
      <c r="HPL10" s="95"/>
      <c r="HPM10" s="95"/>
      <c r="HPN10" s="95"/>
      <c r="HPO10" s="95"/>
      <c r="HPP10" s="95"/>
      <c r="HPQ10" s="95"/>
      <c r="HPR10" s="95"/>
      <c r="HPS10" s="95"/>
      <c r="HPT10" s="95"/>
      <c r="HPU10" s="95"/>
      <c r="HPV10" s="95"/>
      <c r="HPW10" s="95"/>
      <c r="HPX10" s="95"/>
      <c r="HPY10" s="95"/>
      <c r="HPZ10" s="95"/>
      <c r="HQA10" s="95"/>
      <c r="HQB10" s="95"/>
      <c r="HQC10" s="95"/>
      <c r="HQD10" s="95"/>
      <c r="HQE10" s="95"/>
      <c r="HQF10" s="95"/>
      <c r="HQG10" s="95"/>
      <c r="HQH10" s="95"/>
      <c r="HQI10" s="95"/>
      <c r="HQJ10" s="95"/>
      <c r="HQK10" s="95"/>
      <c r="HQL10" s="95"/>
      <c r="HQM10" s="95"/>
      <c r="HQN10" s="95"/>
      <c r="HQO10" s="95"/>
      <c r="HQP10" s="95"/>
      <c r="HQQ10" s="95"/>
      <c r="HQR10" s="95"/>
      <c r="HQS10" s="95"/>
      <c r="HQT10" s="95"/>
      <c r="HQU10" s="95"/>
      <c r="HQV10" s="95"/>
      <c r="HQW10" s="95"/>
      <c r="HQX10" s="95"/>
      <c r="HQY10" s="95"/>
      <c r="HQZ10" s="95"/>
      <c r="HRA10" s="95"/>
      <c r="HRB10" s="95"/>
      <c r="HRC10" s="95"/>
      <c r="HRD10" s="95"/>
      <c r="HRE10" s="95"/>
      <c r="HRF10" s="95"/>
      <c r="HRG10" s="95"/>
      <c r="HRH10" s="95"/>
      <c r="HRI10" s="95"/>
      <c r="HRJ10" s="95"/>
      <c r="HRK10" s="95"/>
      <c r="HRL10" s="95"/>
      <c r="HRM10" s="95"/>
      <c r="HRN10" s="95"/>
      <c r="HRO10" s="95"/>
      <c r="HRP10" s="95"/>
      <c r="HRQ10" s="95"/>
      <c r="HRR10" s="95"/>
      <c r="HRS10" s="95"/>
      <c r="HRT10" s="95"/>
      <c r="HRU10" s="95"/>
      <c r="HRV10" s="95"/>
      <c r="HRW10" s="95"/>
      <c r="HRX10" s="95"/>
      <c r="HRY10" s="95"/>
      <c r="HRZ10" s="95"/>
      <c r="HSA10" s="95"/>
      <c r="HSB10" s="95"/>
      <c r="HSC10" s="95"/>
      <c r="HSD10" s="95"/>
      <c r="HSE10" s="95"/>
      <c r="HSF10" s="95"/>
      <c r="HSG10" s="95"/>
      <c r="HSH10" s="95"/>
      <c r="HSI10" s="95"/>
      <c r="HSJ10" s="95"/>
      <c r="HSK10" s="95"/>
      <c r="HSL10" s="95"/>
      <c r="HSM10" s="95"/>
      <c r="HSN10" s="95"/>
      <c r="HSO10" s="95"/>
      <c r="HSP10" s="95"/>
      <c r="HSQ10" s="95"/>
      <c r="HSR10" s="95"/>
      <c r="HSS10" s="95"/>
      <c r="HST10" s="95"/>
      <c r="HSU10" s="95"/>
      <c r="HSV10" s="95"/>
      <c r="HSW10" s="95"/>
      <c r="HSX10" s="95"/>
      <c r="HSY10" s="95"/>
      <c r="HSZ10" s="95"/>
      <c r="HTA10" s="95"/>
      <c r="HTB10" s="95"/>
      <c r="HTC10" s="95"/>
      <c r="HTD10" s="95"/>
      <c r="HTE10" s="95"/>
      <c r="HTF10" s="95"/>
      <c r="HTG10" s="95"/>
      <c r="HTH10" s="95"/>
      <c r="HTI10" s="95"/>
      <c r="HTJ10" s="95"/>
      <c r="HTK10" s="95"/>
      <c r="HTL10" s="95"/>
      <c r="HTM10" s="95"/>
      <c r="HTN10" s="95"/>
      <c r="HTO10" s="95"/>
      <c r="HTP10" s="95"/>
      <c r="HTQ10" s="95"/>
      <c r="HTR10" s="95"/>
      <c r="HTS10" s="95"/>
      <c r="HTT10" s="95"/>
      <c r="HTU10" s="95"/>
      <c r="HTV10" s="95"/>
      <c r="HTW10" s="95"/>
      <c r="HTX10" s="95"/>
      <c r="HTY10" s="95"/>
      <c r="HTZ10" s="95"/>
      <c r="HUA10" s="95"/>
      <c r="HUB10" s="95"/>
      <c r="HUC10" s="95"/>
      <c r="HUD10" s="95"/>
      <c r="HUE10" s="95"/>
      <c r="HUF10" s="95"/>
      <c r="HUG10" s="95"/>
      <c r="HUH10" s="95"/>
      <c r="HUI10" s="95"/>
      <c r="HUJ10" s="95"/>
      <c r="HUK10" s="95"/>
      <c r="HUL10" s="95"/>
      <c r="HUM10" s="95"/>
      <c r="HUN10" s="95"/>
      <c r="HUO10" s="95"/>
      <c r="HUP10" s="95"/>
      <c r="HUQ10" s="95"/>
      <c r="HUR10" s="95"/>
      <c r="HUS10" s="95"/>
      <c r="HUT10" s="95"/>
      <c r="HUU10" s="95"/>
      <c r="HUV10" s="95"/>
      <c r="HUW10" s="95"/>
      <c r="HUX10" s="95"/>
      <c r="HUY10" s="95"/>
      <c r="HUZ10" s="95"/>
      <c r="HVA10" s="95"/>
      <c r="HVB10" s="95"/>
      <c r="HVC10" s="95"/>
      <c r="HVD10" s="95"/>
      <c r="HVE10" s="95"/>
      <c r="HVF10" s="95"/>
      <c r="HVG10" s="95"/>
      <c r="HVH10" s="95"/>
      <c r="HVI10" s="95"/>
      <c r="HVJ10" s="95"/>
      <c r="HVK10" s="95"/>
      <c r="HVL10" s="95"/>
      <c r="HVM10" s="95"/>
      <c r="HVN10" s="95"/>
      <c r="HVO10" s="95"/>
      <c r="HVP10" s="95"/>
      <c r="HVQ10" s="95"/>
      <c r="HVR10" s="95"/>
      <c r="HVS10" s="95"/>
      <c r="HVT10" s="95"/>
      <c r="HVU10" s="95"/>
      <c r="HVV10" s="95"/>
      <c r="HVW10" s="95"/>
      <c r="HVX10" s="95"/>
      <c r="HVY10" s="95"/>
      <c r="HVZ10" s="95"/>
      <c r="HWA10" s="95"/>
      <c r="HWB10" s="95"/>
      <c r="HWC10" s="95"/>
      <c r="HWD10" s="95"/>
      <c r="HWE10" s="95"/>
      <c r="HWF10" s="95"/>
      <c r="HWG10" s="95"/>
      <c r="HWH10" s="95"/>
      <c r="HWI10" s="95"/>
      <c r="HWJ10" s="95"/>
      <c r="HWK10" s="95"/>
      <c r="HWL10" s="95"/>
      <c r="HWM10" s="95"/>
      <c r="HWN10" s="95"/>
      <c r="HWO10" s="95"/>
      <c r="HWP10" s="95"/>
      <c r="HWQ10" s="95"/>
      <c r="HWR10" s="95"/>
      <c r="HWS10" s="95"/>
      <c r="HWT10" s="95"/>
      <c r="HWU10" s="95"/>
      <c r="HWV10" s="95"/>
      <c r="HWW10" s="95"/>
      <c r="HWX10" s="95"/>
      <c r="HWY10" s="95"/>
      <c r="HWZ10" s="95"/>
      <c r="HXA10" s="95"/>
      <c r="HXB10" s="95"/>
      <c r="HXC10" s="95"/>
      <c r="HXD10" s="95"/>
      <c r="HXE10" s="95"/>
      <c r="HXF10" s="95"/>
      <c r="HXG10" s="95"/>
      <c r="HXH10" s="95"/>
      <c r="HXI10" s="95"/>
      <c r="HXJ10" s="95"/>
      <c r="HXK10" s="95"/>
      <c r="HXL10" s="95"/>
      <c r="HXM10" s="95"/>
      <c r="HXN10" s="95"/>
      <c r="HXO10" s="95"/>
      <c r="HXP10" s="95"/>
      <c r="HXQ10" s="95"/>
      <c r="HXR10" s="95"/>
      <c r="HXS10" s="95"/>
      <c r="HXT10" s="95"/>
      <c r="HXU10" s="95"/>
      <c r="HXV10" s="95"/>
      <c r="HXW10" s="95"/>
      <c r="HXX10" s="95"/>
      <c r="HXY10" s="95"/>
      <c r="HXZ10" s="95"/>
      <c r="HYA10" s="95"/>
      <c r="HYB10" s="95"/>
      <c r="HYC10" s="95"/>
      <c r="HYD10" s="95"/>
      <c r="HYE10" s="95"/>
      <c r="HYF10" s="95"/>
      <c r="HYG10" s="95"/>
      <c r="HYH10" s="95"/>
      <c r="HYI10" s="95"/>
      <c r="HYJ10" s="95"/>
      <c r="HYK10" s="95"/>
      <c r="HYL10" s="95"/>
      <c r="HYM10" s="95"/>
      <c r="HYN10" s="95"/>
      <c r="HYO10" s="95"/>
      <c r="HYP10" s="95"/>
      <c r="HYQ10" s="95"/>
      <c r="HYR10" s="95"/>
      <c r="HYS10" s="95"/>
      <c r="HYT10" s="95"/>
      <c r="HYU10" s="95"/>
      <c r="HYV10" s="95"/>
      <c r="HYW10" s="95"/>
      <c r="HYX10" s="95"/>
      <c r="HYY10" s="95"/>
      <c r="HYZ10" s="95"/>
      <c r="HZA10" s="95"/>
      <c r="HZB10" s="95"/>
      <c r="HZC10" s="95"/>
      <c r="HZD10" s="95"/>
      <c r="HZE10" s="95"/>
      <c r="HZF10" s="95"/>
      <c r="HZG10" s="95"/>
      <c r="HZH10" s="95"/>
      <c r="HZI10" s="95"/>
      <c r="HZJ10" s="95"/>
      <c r="HZK10" s="95"/>
      <c r="HZL10" s="95"/>
      <c r="HZM10" s="95"/>
      <c r="HZN10" s="95"/>
      <c r="HZO10" s="95"/>
      <c r="HZP10" s="95"/>
      <c r="HZQ10" s="95"/>
      <c r="HZR10" s="95"/>
      <c r="HZS10" s="95"/>
      <c r="HZT10" s="95"/>
      <c r="HZU10" s="95"/>
      <c r="HZV10" s="95"/>
      <c r="HZW10" s="95"/>
      <c r="HZX10" s="95"/>
      <c r="HZY10" s="95"/>
      <c r="HZZ10" s="95"/>
      <c r="IAA10" s="95"/>
      <c r="IAB10" s="95"/>
      <c r="IAC10" s="95"/>
      <c r="IAD10" s="95"/>
      <c r="IAE10" s="95"/>
      <c r="IAF10" s="95"/>
      <c r="IAG10" s="95"/>
      <c r="IAH10" s="95"/>
      <c r="IAI10" s="95"/>
      <c r="IAJ10" s="95"/>
      <c r="IAK10" s="95"/>
      <c r="IAL10" s="95"/>
      <c r="IAM10" s="95"/>
      <c r="IAN10" s="95"/>
      <c r="IAO10" s="95"/>
      <c r="IAP10" s="95"/>
      <c r="IAQ10" s="95"/>
      <c r="IAR10" s="95"/>
      <c r="IAS10" s="95"/>
      <c r="IAT10" s="95"/>
      <c r="IAU10" s="95"/>
      <c r="IAV10" s="95"/>
      <c r="IAW10" s="95"/>
      <c r="IAX10" s="95"/>
      <c r="IAY10" s="95"/>
      <c r="IAZ10" s="95"/>
      <c r="IBA10" s="95"/>
      <c r="IBB10" s="95"/>
      <c r="IBC10" s="95"/>
      <c r="IBD10" s="95"/>
      <c r="IBE10" s="95"/>
      <c r="IBF10" s="95"/>
      <c r="IBG10" s="95"/>
      <c r="IBH10" s="95"/>
      <c r="IBI10" s="95"/>
      <c r="IBJ10" s="95"/>
      <c r="IBK10" s="95"/>
      <c r="IBL10" s="95"/>
      <c r="IBM10" s="95"/>
      <c r="IBN10" s="95"/>
      <c r="IBO10" s="95"/>
      <c r="IBP10" s="95"/>
      <c r="IBQ10" s="95"/>
      <c r="IBR10" s="95"/>
      <c r="IBS10" s="95"/>
      <c r="IBT10" s="95"/>
      <c r="IBU10" s="95"/>
      <c r="IBV10" s="95"/>
      <c r="IBW10" s="95"/>
      <c r="IBX10" s="95"/>
      <c r="IBY10" s="95"/>
      <c r="IBZ10" s="95"/>
      <c r="ICA10" s="95"/>
      <c r="ICB10" s="95"/>
      <c r="ICC10" s="95"/>
      <c r="ICD10" s="95"/>
      <c r="ICE10" s="95"/>
      <c r="ICF10" s="95"/>
      <c r="ICG10" s="95"/>
      <c r="ICH10" s="95"/>
      <c r="ICI10" s="95"/>
      <c r="ICJ10" s="95"/>
      <c r="ICK10" s="95"/>
      <c r="ICL10" s="95"/>
      <c r="ICM10" s="95"/>
      <c r="ICN10" s="95"/>
      <c r="ICO10" s="95"/>
      <c r="ICP10" s="95"/>
      <c r="ICQ10" s="95"/>
      <c r="ICR10" s="95"/>
      <c r="ICS10" s="95"/>
      <c r="ICT10" s="95"/>
      <c r="ICU10" s="95"/>
      <c r="ICV10" s="95"/>
      <c r="ICW10" s="95"/>
      <c r="ICX10" s="95"/>
      <c r="ICY10" s="95"/>
      <c r="ICZ10" s="95"/>
      <c r="IDA10" s="95"/>
      <c r="IDB10" s="95"/>
      <c r="IDC10" s="95"/>
      <c r="IDD10" s="95"/>
      <c r="IDE10" s="95"/>
      <c r="IDF10" s="95"/>
      <c r="IDG10" s="95"/>
      <c r="IDH10" s="95"/>
      <c r="IDI10" s="95"/>
      <c r="IDJ10" s="95"/>
      <c r="IDK10" s="95"/>
      <c r="IDL10" s="95"/>
      <c r="IDM10" s="95"/>
      <c r="IDN10" s="95"/>
      <c r="IDO10" s="95"/>
      <c r="IDP10" s="95"/>
      <c r="IDQ10" s="95"/>
      <c r="IDR10" s="95"/>
      <c r="IDS10" s="95"/>
      <c r="IDT10" s="95"/>
      <c r="IDU10" s="95"/>
      <c r="IDV10" s="95"/>
      <c r="IDW10" s="95"/>
      <c r="IDX10" s="95"/>
      <c r="IDY10" s="95"/>
      <c r="IDZ10" s="95"/>
      <c r="IEA10" s="95"/>
      <c r="IEB10" s="95"/>
      <c r="IEC10" s="95"/>
      <c r="IED10" s="95"/>
      <c r="IEE10" s="95"/>
      <c r="IEF10" s="95"/>
      <c r="IEG10" s="95"/>
      <c r="IEH10" s="95"/>
      <c r="IEI10" s="95"/>
      <c r="IEJ10" s="95"/>
      <c r="IEK10" s="95"/>
      <c r="IEL10" s="95"/>
      <c r="IEM10" s="95"/>
      <c r="IEN10" s="95"/>
      <c r="IEO10" s="95"/>
      <c r="IEP10" s="95"/>
      <c r="IEQ10" s="95"/>
      <c r="IER10" s="95"/>
      <c r="IES10" s="95"/>
      <c r="IET10" s="95"/>
      <c r="IEU10" s="95"/>
      <c r="IEV10" s="95"/>
      <c r="IEW10" s="95"/>
      <c r="IEX10" s="95"/>
      <c r="IEY10" s="95"/>
      <c r="IEZ10" s="95"/>
      <c r="IFA10" s="95"/>
      <c r="IFB10" s="95"/>
      <c r="IFC10" s="95"/>
      <c r="IFD10" s="95"/>
      <c r="IFE10" s="95"/>
      <c r="IFF10" s="95"/>
      <c r="IFG10" s="95"/>
      <c r="IFH10" s="95"/>
      <c r="IFI10" s="95"/>
      <c r="IFJ10" s="95"/>
      <c r="IFK10" s="95"/>
      <c r="IFL10" s="95"/>
      <c r="IFM10" s="95"/>
      <c r="IFN10" s="95"/>
      <c r="IFO10" s="95"/>
      <c r="IFP10" s="95"/>
      <c r="IFQ10" s="95"/>
      <c r="IFR10" s="95"/>
      <c r="IFS10" s="95"/>
      <c r="IFT10" s="95"/>
      <c r="IFU10" s="95"/>
      <c r="IFV10" s="95"/>
      <c r="IFW10" s="95"/>
      <c r="IFX10" s="95"/>
      <c r="IFY10" s="95"/>
      <c r="IFZ10" s="95"/>
      <c r="IGA10" s="95"/>
      <c r="IGB10" s="95"/>
      <c r="IGC10" s="95"/>
      <c r="IGD10" s="95"/>
      <c r="IGE10" s="95"/>
      <c r="IGF10" s="95"/>
      <c r="IGG10" s="95"/>
      <c r="IGH10" s="95"/>
      <c r="IGI10" s="95"/>
      <c r="IGJ10" s="95"/>
      <c r="IGK10" s="95"/>
      <c r="IGL10" s="95"/>
      <c r="IGM10" s="95"/>
      <c r="IGN10" s="95"/>
      <c r="IGO10" s="95"/>
      <c r="IGP10" s="95"/>
      <c r="IGQ10" s="95"/>
      <c r="IGR10" s="95"/>
      <c r="IGS10" s="95"/>
      <c r="IGT10" s="95"/>
      <c r="IGU10" s="95"/>
      <c r="IGV10" s="95"/>
      <c r="IGW10" s="95"/>
      <c r="IGX10" s="95"/>
      <c r="IGY10" s="95"/>
      <c r="IGZ10" s="95"/>
      <c r="IHA10" s="95"/>
      <c r="IHB10" s="95"/>
      <c r="IHC10" s="95"/>
      <c r="IHD10" s="95"/>
      <c r="IHE10" s="95"/>
      <c r="IHF10" s="95"/>
      <c r="IHG10" s="95"/>
      <c r="IHH10" s="95"/>
      <c r="IHI10" s="95"/>
      <c r="IHJ10" s="95"/>
      <c r="IHK10" s="95"/>
      <c r="IHL10" s="95"/>
      <c r="IHM10" s="95"/>
      <c r="IHN10" s="95"/>
      <c r="IHO10" s="95"/>
      <c r="IHP10" s="95"/>
      <c r="IHQ10" s="95"/>
      <c r="IHR10" s="95"/>
      <c r="IHS10" s="95"/>
      <c r="IHT10" s="95"/>
      <c r="IHU10" s="95"/>
      <c r="IHV10" s="95"/>
      <c r="IHW10" s="95"/>
      <c r="IHX10" s="95"/>
      <c r="IHY10" s="95"/>
      <c r="IHZ10" s="95"/>
      <c r="IIA10" s="95"/>
      <c r="IIB10" s="95"/>
      <c r="IIC10" s="95"/>
      <c r="IID10" s="95"/>
      <c r="IIE10" s="95"/>
      <c r="IIF10" s="95"/>
      <c r="IIG10" s="95"/>
      <c r="IIH10" s="95"/>
      <c r="III10" s="95"/>
      <c r="IIJ10" s="95"/>
      <c r="IIK10" s="95"/>
      <c r="IIL10" s="95"/>
      <c r="IIM10" s="95"/>
      <c r="IIN10" s="95"/>
      <c r="IIO10" s="95"/>
      <c r="IIP10" s="95"/>
      <c r="IIQ10" s="95"/>
      <c r="IIR10" s="95"/>
      <c r="IIS10" s="95"/>
      <c r="IIT10" s="95"/>
      <c r="IIU10" s="95"/>
      <c r="IIV10" s="95"/>
      <c r="IIW10" s="95"/>
      <c r="IIX10" s="95"/>
      <c r="IIY10" s="95"/>
      <c r="IIZ10" s="95"/>
      <c r="IJA10" s="95"/>
      <c r="IJB10" s="95"/>
      <c r="IJC10" s="95"/>
      <c r="IJD10" s="95"/>
      <c r="IJE10" s="95"/>
      <c r="IJF10" s="95"/>
      <c r="IJG10" s="95"/>
      <c r="IJH10" s="95"/>
      <c r="IJI10" s="95"/>
      <c r="IJJ10" s="95"/>
      <c r="IJK10" s="95"/>
      <c r="IJL10" s="95"/>
      <c r="IJM10" s="95"/>
      <c r="IJN10" s="95"/>
      <c r="IJO10" s="95"/>
      <c r="IJP10" s="95"/>
      <c r="IJQ10" s="95"/>
      <c r="IJR10" s="95"/>
      <c r="IJS10" s="95"/>
      <c r="IJT10" s="95"/>
      <c r="IJU10" s="95"/>
      <c r="IJV10" s="95"/>
      <c r="IJW10" s="95"/>
      <c r="IJX10" s="95"/>
      <c r="IJY10" s="95"/>
      <c r="IJZ10" s="95"/>
      <c r="IKA10" s="95"/>
      <c r="IKB10" s="95"/>
      <c r="IKC10" s="95"/>
      <c r="IKD10" s="95"/>
      <c r="IKE10" s="95"/>
      <c r="IKF10" s="95"/>
      <c r="IKG10" s="95"/>
      <c r="IKH10" s="95"/>
      <c r="IKI10" s="95"/>
      <c r="IKJ10" s="95"/>
      <c r="IKK10" s="95"/>
      <c r="IKL10" s="95"/>
      <c r="IKM10" s="95"/>
      <c r="IKN10" s="95"/>
      <c r="IKO10" s="95"/>
      <c r="IKP10" s="95"/>
      <c r="IKQ10" s="95"/>
      <c r="IKR10" s="95"/>
      <c r="IKS10" s="95"/>
      <c r="IKT10" s="95"/>
      <c r="IKU10" s="95"/>
      <c r="IKV10" s="95"/>
      <c r="IKW10" s="95"/>
      <c r="IKX10" s="95"/>
      <c r="IKY10" s="95"/>
      <c r="IKZ10" s="95"/>
      <c r="ILA10" s="95"/>
      <c r="ILB10" s="95"/>
      <c r="ILC10" s="95"/>
      <c r="ILD10" s="95"/>
      <c r="ILE10" s="95"/>
      <c r="ILF10" s="95"/>
      <c r="ILG10" s="95"/>
      <c r="ILH10" s="95"/>
      <c r="ILI10" s="95"/>
      <c r="ILJ10" s="95"/>
      <c r="ILK10" s="95"/>
      <c r="ILL10" s="95"/>
      <c r="ILM10" s="95"/>
      <c r="ILN10" s="95"/>
      <c r="ILO10" s="95"/>
      <c r="ILP10" s="95"/>
      <c r="ILQ10" s="95"/>
      <c r="ILR10" s="95"/>
      <c r="ILS10" s="95"/>
      <c r="ILT10" s="95"/>
      <c r="ILU10" s="95"/>
      <c r="ILV10" s="95"/>
      <c r="ILW10" s="95"/>
      <c r="ILX10" s="95"/>
      <c r="ILY10" s="95"/>
      <c r="ILZ10" s="95"/>
      <c r="IMA10" s="95"/>
      <c r="IMB10" s="95"/>
      <c r="IMC10" s="95"/>
      <c r="IMD10" s="95"/>
      <c r="IME10" s="95"/>
      <c r="IMF10" s="95"/>
      <c r="IMG10" s="95"/>
      <c r="IMH10" s="95"/>
      <c r="IMI10" s="95"/>
      <c r="IMJ10" s="95"/>
      <c r="IMK10" s="95"/>
      <c r="IML10" s="95"/>
      <c r="IMM10" s="95"/>
      <c r="IMN10" s="95"/>
      <c r="IMO10" s="95"/>
      <c r="IMP10" s="95"/>
      <c r="IMQ10" s="95"/>
      <c r="IMR10" s="95"/>
      <c r="IMS10" s="95"/>
      <c r="IMT10" s="95"/>
      <c r="IMU10" s="95"/>
      <c r="IMV10" s="95"/>
      <c r="IMW10" s="95"/>
      <c r="IMX10" s="95"/>
      <c r="IMY10" s="95"/>
      <c r="IMZ10" s="95"/>
      <c r="INA10" s="95"/>
      <c r="INB10" s="95"/>
      <c r="INC10" s="95"/>
      <c r="IND10" s="95"/>
      <c r="INE10" s="95"/>
      <c r="INF10" s="95"/>
      <c r="ING10" s="95"/>
      <c r="INH10" s="95"/>
      <c r="INI10" s="95"/>
      <c r="INJ10" s="95"/>
      <c r="INK10" s="95"/>
      <c r="INL10" s="95"/>
      <c r="INM10" s="95"/>
      <c r="INN10" s="95"/>
      <c r="INO10" s="95"/>
      <c r="INP10" s="95"/>
      <c r="INQ10" s="95"/>
      <c r="INR10" s="95"/>
      <c r="INS10" s="95"/>
      <c r="INT10" s="95"/>
      <c r="INU10" s="95"/>
      <c r="INV10" s="95"/>
      <c r="INW10" s="95"/>
      <c r="INX10" s="95"/>
      <c r="INY10" s="95"/>
      <c r="INZ10" s="95"/>
      <c r="IOA10" s="95"/>
      <c r="IOB10" s="95"/>
      <c r="IOC10" s="95"/>
      <c r="IOD10" s="95"/>
      <c r="IOE10" s="95"/>
      <c r="IOF10" s="95"/>
      <c r="IOG10" s="95"/>
      <c r="IOH10" s="95"/>
      <c r="IOI10" s="95"/>
      <c r="IOJ10" s="95"/>
      <c r="IOK10" s="95"/>
      <c r="IOL10" s="95"/>
      <c r="IOM10" s="95"/>
      <c r="ION10" s="95"/>
      <c r="IOO10" s="95"/>
      <c r="IOP10" s="95"/>
      <c r="IOQ10" s="95"/>
      <c r="IOR10" s="95"/>
      <c r="IOS10" s="95"/>
      <c r="IOT10" s="95"/>
      <c r="IOU10" s="95"/>
      <c r="IOV10" s="95"/>
      <c r="IOW10" s="95"/>
      <c r="IOX10" s="95"/>
      <c r="IOY10" s="95"/>
      <c r="IOZ10" s="95"/>
      <c r="IPA10" s="95"/>
      <c r="IPB10" s="95"/>
      <c r="IPC10" s="95"/>
      <c r="IPD10" s="95"/>
      <c r="IPE10" s="95"/>
      <c r="IPF10" s="95"/>
      <c r="IPG10" s="95"/>
      <c r="IPH10" s="95"/>
      <c r="IPI10" s="95"/>
      <c r="IPJ10" s="95"/>
      <c r="IPK10" s="95"/>
      <c r="IPL10" s="95"/>
      <c r="IPM10" s="95"/>
      <c r="IPN10" s="95"/>
      <c r="IPO10" s="95"/>
      <c r="IPP10" s="95"/>
      <c r="IPQ10" s="95"/>
      <c r="IPR10" s="95"/>
      <c r="IPS10" s="95"/>
      <c r="IPT10" s="95"/>
      <c r="IPU10" s="95"/>
      <c r="IPV10" s="95"/>
      <c r="IPW10" s="95"/>
      <c r="IPX10" s="95"/>
      <c r="IPY10" s="95"/>
      <c r="IPZ10" s="95"/>
      <c r="IQA10" s="95"/>
      <c r="IQB10" s="95"/>
      <c r="IQC10" s="95"/>
      <c r="IQD10" s="95"/>
      <c r="IQE10" s="95"/>
      <c r="IQF10" s="95"/>
      <c r="IQG10" s="95"/>
      <c r="IQH10" s="95"/>
      <c r="IQI10" s="95"/>
      <c r="IQJ10" s="95"/>
      <c r="IQK10" s="95"/>
      <c r="IQL10" s="95"/>
      <c r="IQM10" s="95"/>
      <c r="IQN10" s="95"/>
      <c r="IQO10" s="95"/>
      <c r="IQP10" s="95"/>
      <c r="IQQ10" s="95"/>
      <c r="IQR10" s="95"/>
      <c r="IQS10" s="95"/>
      <c r="IQT10" s="95"/>
      <c r="IQU10" s="95"/>
      <c r="IQV10" s="95"/>
      <c r="IQW10" s="95"/>
      <c r="IQX10" s="95"/>
      <c r="IQY10" s="95"/>
      <c r="IQZ10" s="95"/>
      <c r="IRA10" s="95"/>
      <c r="IRB10" s="95"/>
      <c r="IRC10" s="95"/>
      <c r="IRD10" s="95"/>
      <c r="IRE10" s="95"/>
      <c r="IRF10" s="95"/>
      <c r="IRG10" s="95"/>
      <c r="IRH10" s="95"/>
      <c r="IRI10" s="95"/>
      <c r="IRJ10" s="95"/>
      <c r="IRK10" s="95"/>
      <c r="IRL10" s="95"/>
      <c r="IRM10" s="95"/>
      <c r="IRN10" s="95"/>
      <c r="IRO10" s="95"/>
      <c r="IRP10" s="95"/>
      <c r="IRQ10" s="95"/>
      <c r="IRR10" s="95"/>
      <c r="IRS10" s="95"/>
      <c r="IRT10" s="95"/>
      <c r="IRU10" s="95"/>
      <c r="IRV10" s="95"/>
      <c r="IRW10" s="95"/>
      <c r="IRX10" s="95"/>
      <c r="IRY10" s="95"/>
      <c r="IRZ10" s="95"/>
      <c r="ISA10" s="95"/>
      <c r="ISB10" s="95"/>
      <c r="ISC10" s="95"/>
      <c r="ISD10" s="95"/>
      <c r="ISE10" s="95"/>
      <c r="ISF10" s="95"/>
      <c r="ISG10" s="95"/>
      <c r="ISH10" s="95"/>
      <c r="ISI10" s="95"/>
      <c r="ISJ10" s="95"/>
      <c r="ISK10" s="95"/>
      <c r="ISL10" s="95"/>
      <c r="ISM10" s="95"/>
      <c r="ISN10" s="95"/>
      <c r="ISO10" s="95"/>
      <c r="ISP10" s="95"/>
      <c r="ISQ10" s="95"/>
      <c r="ISR10" s="95"/>
      <c r="ISS10" s="95"/>
      <c r="IST10" s="95"/>
      <c r="ISU10" s="95"/>
      <c r="ISV10" s="95"/>
      <c r="ISW10" s="95"/>
      <c r="ISX10" s="95"/>
      <c r="ISY10" s="95"/>
      <c r="ISZ10" s="95"/>
      <c r="ITA10" s="95"/>
      <c r="ITB10" s="95"/>
      <c r="ITC10" s="95"/>
      <c r="ITD10" s="95"/>
      <c r="ITE10" s="95"/>
      <c r="ITF10" s="95"/>
      <c r="ITG10" s="95"/>
      <c r="ITH10" s="95"/>
      <c r="ITI10" s="95"/>
      <c r="ITJ10" s="95"/>
      <c r="ITK10" s="95"/>
      <c r="ITL10" s="95"/>
      <c r="ITM10" s="95"/>
      <c r="ITN10" s="95"/>
      <c r="ITO10" s="95"/>
      <c r="ITP10" s="95"/>
      <c r="ITQ10" s="95"/>
      <c r="ITR10" s="95"/>
      <c r="ITS10" s="95"/>
      <c r="ITT10" s="95"/>
      <c r="ITU10" s="95"/>
      <c r="ITV10" s="95"/>
      <c r="ITW10" s="95"/>
      <c r="ITX10" s="95"/>
      <c r="ITY10" s="95"/>
      <c r="ITZ10" s="95"/>
      <c r="IUA10" s="95"/>
      <c r="IUB10" s="95"/>
      <c r="IUC10" s="95"/>
      <c r="IUD10" s="95"/>
      <c r="IUE10" s="95"/>
      <c r="IUF10" s="95"/>
      <c r="IUG10" s="95"/>
      <c r="IUH10" s="95"/>
      <c r="IUI10" s="95"/>
      <c r="IUJ10" s="95"/>
      <c r="IUK10" s="95"/>
      <c r="IUL10" s="95"/>
      <c r="IUM10" s="95"/>
      <c r="IUN10" s="95"/>
      <c r="IUO10" s="95"/>
      <c r="IUP10" s="95"/>
      <c r="IUQ10" s="95"/>
      <c r="IUR10" s="95"/>
      <c r="IUS10" s="95"/>
      <c r="IUT10" s="95"/>
      <c r="IUU10" s="95"/>
      <c r="IUV10" s="95"/>
      <c r="IUW10" s="95"/>
      <c r="IUX10" s="95"/>
      <c r="IUY10" s="95"/>
      <c r="IUZ10" s="95"/>
      <c r="IVA10" s="95"/>
      <c r="IVB10" s="95"/>
      <c r="IVC10" s="95"/>
      <c r="IVD10" s="95"/>
      <c r="IVE10" s="95"/>
      <c r="IVF10" s="95"/>
      <c r="IVG10" s="95"/>
      <c r="IVH10" s="95"/>
      <c r="IVI10" s="95"/>
      <c r="IVJ10" s="95"/>
      <c r="IVK10" s="95"/>
      <c r="IVL10" s="95"/>
      <c r="IVM10" s="95"/>
      <c r="IVN10" s="95"/>
      <c r="IVO10" s="95"/>
      <c r="IVP10" s="95"/>
      <c r="IVQ10" s="95"/>
      <c r="IVR10" s="95"/>
      <c r="IVS10" s="95"/>
      <c r="IVT10" s="95"/>
      <c r="IVU10" s="95"/>
      <c r="IVV10" s="95"/>
      <c r="IVW10" s="95"/>
      <c r="IVX10" s="95"/>
      <c r="IVY10" s="95"/>
      <c r="IVZ10" s="95"/>
      <c r="IWA10" s="95"/>
      <c r="IWB10" s="95"/>
      <c r="IWC10" s="95"/>
      <c r="IWD10" s="95"/>
      <c r="IWE10" s="95"/>
      <c r="IWF10" s="95"/>
      <c r="IWG10" s="95"/>
      <c r="IWH10" s="95"/>
      <c r="IWI10" s="95"/>
      <c r="IWJ10" s="95"/>
      <c r="IWK10" s="95"/>
      <c r="IWL10" s="95"/>
      <c r="IWM10" s="95"/>
      <c r="IWN10" s="95"/>
      <c r="IWO10" s="95"/>
      <c r="IWP10" s="95"/>
      <c r="IWQ10" s="95"/>
      <c r="IWR10" s="95"/>
      <c r="IWS10" s="95"/>
      <c r="IWT10" s="95"/>
      <c r="IWU10" s="95"/>
      <c r="IWV10" s="95"/>
      <c r="IWW10" s="95"/>
      <c r="IWX10" s="95"/>
      <c r="IWY10" s="95"/>
      <c r="IWZ10" s="95"/>
      <c r="IXA10" s="95"/>
      <c r="IXB10" s="95"/>
      <c r="IXC10" s="95"/>
      <c r="IXD10" s="95"/>
      <c r="IXE10" s="95"/>
      <c r="IXF10" s="95"/>
      <c r="IXG10" s="95"/>
      <c r="IXH10" s="95"/>
      <c r="IXI10" s="95"/>
      <c r="IXJ10" s="95"/>
      <c r="IXK10" s="95"/>
      <c r="IXL10" s="95"/>
      <c r="IXM10" s="95"/>
      <c r="IXN10" s="95"/>
      <c r="IXO10" s="95"/>
      <c r="IXP10" s="95"/>
      <c r="IXQ10" s="95"/>
      <c r="IXR10" s="95"/>
      <c r="IXS10" s="95"/>
      <c r="IXT10" s="95"/>
      <c r="IXU10" s="95"/>
      <c r="IXV10" s="95"/>
      <c r="IXW10" s="95"/>
      <c r="IXX10" s="95"/>
      <c r="IXY10" s="95"/>
      <c r="IXZ10" s="95"/>
      <c r="IYA10" s="95"/>
      <c r="IYB10" s="95"/>
      <c r="IYC10" s="95"/>
      <c r="IYD10" s="95"/>
      <c r="IYE10" s="95"/>
      <c r="IYF10" s="95"/>
      <c r="IYG10" s="95"/>
      <c r="IYH10" s="95"/>
      <c r="IYI10" s="95"/>
      <c r="IYJ10" s="95"/>
      <c r="IYK10" s="95"/>
      <c r="IYL10" s="95"/>
      <c r="IYM10" s="95"/>
      <c r="IYN10" s="95"/>
      <c r="IYO10" s="95"/>
      <c r="IYP10" s="95"/>
      <c r="IYQ10" s="95"/>
      <c r="IYR10" s="95"/>
      <c r="IYS10" s="95"/>
      <c r="IYT10" s="95"/>
      <c r="IYU10" s="95"/>
      <c r="IYV10" s="95"/>
      <c r="IYW10" s="95"/>
      <c r="IYX10" s="95"/>
      <c r="IYY10" s="95"/>
      <c r="IYZ10" s="95"/>
      <c r="IZA10" s="95"/>
      <c r="IZB10" s="95"/>
      <c r="IZC10" s="95"/>
      <c r="IZD10" s="95"/>
      <c r="IZE10" s="95"/>
      <c r="IZF10" s="95"/>
      <c r="IZG10" s="95"/>
      <c r="IZH10" s="95"/>
      <c r="IZI10" s="95"/>
      <c r="IZJ10" s="95"/>
      <c r="IZK10" s="95"/>
      <c r="IZL10" s="95"/>
      <c r="IZM10" s="95"/>
      <c r="IZN10" s="95"/>
      <c r="IZO10" s="95"/>
      <c r="IZP10" s="95"/>
      <c r="IZQ10" s="95"/>
      <c r="IZR10" s="95"/>
      <c r="IZS10" s="95"/>
      <c r="IZT10" s="95"/>
      <c r="IZU10" s="95"/>
      <c r="IZV10" s="95"/>
      <c r="IZW10" s="95"/>
      <c r="IZX10" s="95"/>
      <c r="IZY10" s="95"/>
      <c r="IZZ10" s="95"/>
      <c r="JAA10" s="95"/>
      <c r="JAB10" s="95"/>
      <c r="JAC10" s="95"/>
      <c r="JAD10" s="95"/>
      <c r="JAE10" s="95"/>
      <c r="JAF10" s="95"/>
      <c r="JAG10" s="95"/>
      <c r="JAH10" s="95"/>
      <c r="JAI10" s="95"/>
      <c r="JAJ10" s="95"/>
      <c r="JAK10" s="95"/>
      <c r="JAL10" s="95"/>
      <c r="JAM10" s="95"/>
      <c r="JAN10" s="95"/>
      <c r="JAO10" s="95"/>
      <c r="JAP10" s="95"/>
      <c r="JAQ10" s="95"/>
      <c r="JAR10" s="95"/>
      <c r="JAS10" s="95"/>
      <c r="JAT10" s="95"/>
      <c r="JAU10" s="95"/>
      <c r="JAV10" s="95"/>
      <c r="JAW10" s="95"/>
      <c r="JAX10" s="95"/>
      <c r="JAY10" s="95"/>
      <c r="JAZ10" s="95"/>
      <c r="JBA10" s="95"/>
      <c r="JBB10" s="95"/>
      <c r="JBC10" s="95"/>
      <c r="JBD10" s="95"/>
      <c r="JBE10" s="95"/>
      <c r="JBF10" s="95"/>
      <c r="JBG10" s="95"/>
      <c r="JBH10" s="95"/>
      <c r="JBI10" s="95"/>
      <c r="JBJ10" s="95"/>
      <c r="JBK10" s="95"/>
      <c r="JBL10" s="95"/>
      <c r="JBM10" s="95"/>
      <c r="JBN10" s="95"/>
      <c r="JBO10" s="95"/>
      <c r="JBP10" s="95"/>
      <c r="JBQ10" s="95"/>
      <c r="JBR10" s="95"/>
      <c r="JBS10" s="95"/>
      <c r="JBT10" s="95"/>
      <c r="JBU10" s="95"/>
      <c r="JBV10" s="95"/>
      <c r="JBW10" s="95"/>
      <c r="JBX10" s="95"/>
      <c r="JBY10" s="95"/>
      <c r="JBZ10" s="95"/>
      <c r="JCA10" s="95"/>
      <c r="JCB10" s="95"/>
      <c r="JCC10" s="95"/>
      <c r="JCD10" s="95"/>
      <c r="JCE10" s="95"/>
      <c r="JCF10" s="95"/>
      <c r="JCG10" s="95"/>
      <c r="JCH10" s="95"/>
      <c r="JCI10" s="95"/>
      <c r="JCJ10" s="95"/>
      <c r="JCK10" s="95"/>
      <c r="JCL10" s="95"/>
      <c r="JCM10" s="95"/>
      <c r="JCN10" s="95"/>
      <c r="JCO10" s="95"/>
      <c r="JCP10" s="95"/>
      <c r="JCQ10" s="95"/>
      <c r="JCR10" s="95"/>
      <c r="JCS10" s="95"/>
      <c r="JCT10" s="95"/>
      <c r="JCU10" s="95"/>
      <c r="JCV10" s="95"/>
      <c r="JCW10" s="95"/>
      <c r="JCX10" s="95"/>
      <c r="JCY10" s="95"/>
      <c r="JCZ10" s="95"/>
      <c r="JDA10" s="95"/>
      <c r="JDB10" s="95"/>
      <c r="JDC10" s="95"/>
      <c r="JDD10" s="95"/>
      <c r="JDE10" s="95"/>
      <c r="JDF10" s="95"/>
      <c r="JDG10" s="95"/>
      <c r="JDH10" s="95"/>
      <c r="JDI10" s="95"/>
      <c r="JDJ10" s="95"/>
      <c r="JDK10" s="95"/>
      <c r="JDL10" s="95"/>
      <c r="JDM10" s="95"/>
      <c r="JDN10" s="95"/>
      <c r="JDO10" s="95"/>
      <c r="JDP10" s="95"/>
      <c r="JDQ10" s="95"/>
      <c r="JDR10" s="95"/>
      <c r="JDS10" s="95"/>
      <c r="JDT10" s="95"/>
      <c r="JDU10" s="95"/>
      <c r="JDV10" s="95"/>
      <c r="JDW10" s="95"/>
      <c r="JDX10" s="95"/>
      <c r="JDY10" s="95"/>
      <c r="JDZ10" s="95"/>
      <c r="JEA10" s="95"/>
      <c r="JEB10" s="95"/>
      <c r="JEC10" s="95"/>
      <c r="JED10" s="95"/>
      <c r="JEE10" s="95"/>
      <c r="JEF10" s="95"/>
      <c r="JEG10" s="95"/>
      <c r="JEH10" s="95"/>
      <c r="JEI10" s="95"/>
      <c r="JEJ10" s="95"/>
      <c r="JEK10" s="95"/>
      <c r="JEL10" s="95"/>
      <c r="JEM10" s="95"/>
      <c r="JEN10" s="95"/>
      <c r="JEO10" s="95"/>
      <c r="JEP10" s="95"/>
      <c r="JEQ10" s="95"/>
      <c r="JER10" s="95"/>
      <c r="JES10" s="95"/>
      <c r="JET10" s="95"/>
      <c r="JEU10" s="95"/>
      <c r="JEV10" s="95"/>
      <c r="JEW10" s="95"/>
      <c r="JEX10" s="95"/>
      <c r="JEY10" s="95"/>
      <c r="JEZ10" s="95"/>
      <c r="JFA10" s="95"/>
      <c r="JFB10" s="95"/>
      <c r="JFC10" s="95"/>
      <c r="JFD10" s="95"/>
      <c r="JFE10" s="95"/>
      <c r="JFF10" s="95"/>
      <c r="JFG10" s="95"/>
      <c r="JFH10" s="95"/>
      <c r="JFI10" s="95"/>
      <c r="JFJ10" s="95"/>
      <c r="JFK10" s="95"/>
      <c r="JFL10" s="95"/>
      <c r="JFM10" s="95"/>
      <c r="JFN10" s="95"/>
      <c r="JFO10" s="95"/>
      <c r="JFP10" s="95"/>
      <c r="JFQ10" s="95"/>
      <c r="JFR10" s="95"/>
      <c r="JFS10" s="95"/>
      <c r="JFT10" s="95"/>
      <c r="JFU10" s="95"/>
      <c r="JFV10" s="95"/>
      <c r="JFW10" s="95"/>
      <c r="JFX10" s="95"/>
      <c r="JFY10" s="95"/>
      <c r="JFZ10" s="95"/>
      <c r="JGA10" s="95"/>
      <c r="JGB10" s="95"/>
      <c r="JGC10" s="95"/>
      <c r="JGD10" s="95"/>
      <c r="JGE10" s="95"/>
      <c r="JGF10" s="95"/>
      <c r="JGG10" s="95"/>
      <c r="JGH10" s="95"/>
      <c r="JGI10" s="95"/>
      <c r="JGJ10" s="95"/>
      <c r="JGK10" s="95"/>
      <c r="JGL10" s="95"/>
      <c r="JGM10" s="95"/>
      <c r="JGN10" s="95"/>
      <c r="JGO10" s="95"/>
      <c r="JGP10" s="95"/>
      <c r="JGQ10" s="95"/>
      <c r="JGR10" s="95"/>
      <c r="JGS10" s="95"/>
      <c r="JGT10" s="95"/>
      <c r="JGU10" s="95"/>
      <c r="JGV10" s="95"/>
      <c r="JGW10" s="95"/>
      <c r="JGX10" s="95"/>
      <c r="JGY10" s="95"/>
      <c r="JGZ10" s="95"/>
      <c r="JHA10" s="95"/>
      <c r="JHB10" s="95"/>
      <c r="JHC10" s="95"/>
      <c r="JHD10" s="95"/>
      <c r="JHE10" s="95"/>
      <c r="JHF10" s="95"/>
      <c r="JHG10" s="95"/>
      <c r="JHH10" s="95"/>
      <c r="JHI10" s="95"/>
      <c r="JHJ10" s="95"/>
      <c r="JHK10" s="95"/>
      <c r="JHL10" s="95"/>
      <c r="JHM10" s="95"/>
      <c r="JHN10" s="95"/>
      <c r="JHO10" s="95"/>
      <c r="JHP10" s="95"/>
      <c r="JHQ10" s="95"/>
      <c r="JHR10" s="95"/>
      <c r="JHS10" s="95"/>
      <c r="JHT10" s="95"/>
      <c r="JHU10" s="95"/>
      <c r="JHV10" s="95"/>
      <c r="JHW10" s="95"/>
      <c r="JHX10" s="95"/>
      <c r="JHY10" s="95"/>
      <c r="JHZ10" s="95"/>
      <c r="JIA10" s="95"/>
      <c r="JIB10" s="95"/>
      <c r="JIC10" s="95"/>
      <c r="JID10" s="95"/>
      <c r="JIE10" s="95"/>
      <c r="JIF10" s="95"/>
      <c r="JIG10" s="95"/>
      <c r="JIH10" s="95"/>
      <c r="JII10" s="95"/>
      <c r="JIJ10" s="95"/>
      <c r="JIK10" s="95"/>
      <c r="JIL10" s="95"/>
      <c r="JIM10" s="95"/>
      <c r="JIN10" s="95"/>
      <c r="JIO10" s="95"/>
      <c r="JIP10" s="95"/>
      <c r="JIQ10" s="95"/>
      <c r="JIR10" s="95"/>
      <c r="JIS10" s="95"/>
      <c r="JIT10" s="95"/>
      <c r="JIU10" s="95"/>
      <c r="JIV10" s="95"/>
      <c r="JIW10" s="95"/>
      <c r="JIX10" s="95"/>
      <c r="JIY10" s="95"/>
      <c r="JIZ10" s="95"/>
      <c r="JJA10" s="95"/>
      <c r="JJB10" s="95"/>
      <c r="JJC10" s="95"/>
      <c r="JJD10" s="95"/>
      <c r="JJE10" s="95"/>
      <c r="JJF10" s="95"/>
      <c r="JJG10" s="95"/>
      <c r="JJH10" s="95"/>
      <c r="JJI10" s="95"/>
      <c r="JJJ10" s="95"/>
      <c r="JJK10" s="95"/>
      <c r="JJL10" s="95"/>
      <c r="JJM10" s="95"/>
      <c r="JJN10" s="95"/>
      <c r="JJO10" s="95"/>
      <c r="JJP10" s="95"/>
      <c r="JJQ10" s="95"/>
      <c r="JJR10" s="95"/>
      <c r="JJS10" s="95"/>
      <c r="JJT10" s="95"/>
      <c r="JJU10" s="95"/>
      <c r="JJV10" s="95"/>
      <c r="JJW10" s="95"/>
      <c r="JJX10" s="95"/>
      <c r="JJY10" s="95"/>
      <c r="JJZ10" s="95"/>
      <c r="JKA10" s="95"/>
      <c r="JKB10" s="95"/>
      <c r="JKC10" s="95"/>
      <c r="JKD10" s="95"/>
      <c r="JKE10" s="95"/>
      <c r="JKF10" s="95"/>
      <c r="JKG10" s="95"/>
      <c r="JKH10" s="95"/>
      <c r="JKI10" s="95"/>
      <c r="JKJ10" s="95"/>
      <c r="JKK10" s="95"/>
      <c r="JKL10" s="95"/>
      <c r="JKM10" s="95"/>
      <c r="JKN10" s="95"/>
      <c r="JKO10" s="95"/>
      <c r="JKP10" s="95"/>
      <c r="JKQ10" s="95"/>
      <c r="JKR10" s="95"/>
      <c r="JKS10" s="95"/>
      <c r="JKT10" s="95"/>
      <c r="JKU10" s="95"/>
      <c r="JKV10" s="95"/>
      <c r="JKW10" s="95"/>
      <c r="JKX10" s="95"/>
      <c r="JKY10" s="95"/>
      <c r="JKZ10" s="95"/>
      <c r="JLA10" s="95"/>
      <c r="JLB10" s="95"/>
      <c r="JLC10" s="95"/>
      <c r="JLD10" s="95"/>
      <c r="JLE10" s="95"/>
      <c r="JLF10" s="95"/>
      <c r="JLG10" s="95"/>
      <c r="JLH10" s="95"/>
      <c r="JLI10" s="95"/>
      <c r="JLJ10" s="95"/>
      <c r="JLK10" s="95"/>
      <c r="JLL10" s="95"/>
      <c r="JLM10" s="95"/>
      <c r="JLN10" s="95"/>
      <c r="JLO10" s="95"/>
      <c r="JLP10" s="95"/>
      <c r="JLQ10" s="95"/>
      <c r="JLR10" s="95"/>
      <c r="JLS10" s="95"/>
      <c r="JLT10" s="95"/>
      <c r="JLU10" s="95"/>
      <c r="JLV10" s="95"/>
      <c r="JLW10" s="95"/>
      <c r="JLX10" s="95"/>
      <c r="JLY10" s="95"/>
      <c r="JLZ10" s="95"/>
      <c r="JMA10" s="95"/>
      <c r="JMB10" s="95"/>
      <c r="JMC10" s="95"/>
      <c r="JMD10" s="95"/>
      <c r="JME10" s="95"/>
      <c r="JMF10" s="95"/>
      <c r="JMG10" s="95"/>
      <c r="JMH10" s="95"/>
      <c r="JMI10" s="95"/>
      <c r="JMJ10" s="95"/>
      <c r="JMK10" s="95"/>
      <c r="JML10" s="95"/>
      <c r="JMM10" s="95"/>
      <c r="JMN10" s="95"/>
      <c r="JMO10" s="95"/>
      <c r="JMP10" s="95"/>
      <c r="JMQ10" s="95"/>
      <c r="JMR10" s="95"/>
      <c r="JMS10" s="95"/>
      <c r="JMT10" s="95"/>
      <c r="JMU10" s="95"/>
      <c r="JMV10" s="95"/>
      <c r="JMW10" s="95"/>
      <c r="JMX10" s="95"/>
      <c r="JMY10" s="95"/>
      <c r="JMZ10" s="95"/>
      <c r="JNA10" s="95"/>
      <c r="JNB10" s="95"/>
      <c r="JNC10" s="95"/>
      <c r="JND10" s="95"/>
      <c r="JNE10" s="95"/>
      <c r="JNF10" s="95"/>
      <c r="JNG10" s="95"/>
      <c r="JNH10" s="95"/>
      <c r="JNI10" s="95"/>
      <c r="JNJ10" s="95"/>
      <c r="JNK10" s="95"/>
      <c r="JNL10" s="95"/>
      <c r="JNM10" s="95"/>
      <c r="JNN10" s="95"/>
      <c r="JNO10" s="95"/>
      <c r="JNP10" s="95"/>
      <c r="JNQ10" s="95"/>
      <c r="JNR10" s="95"/>
      <c r="JNS10" s="95"/>
      <c r="JNT10" s="95"/>
      <c r="JNU10" s="95"/>
      <c r="JNV10" s="95"/>
      <c r="JNW10" s="95"/>
      <c r="JNX10" s="95"/>
      <c r="JNY10" s="95"/>
      <c r="JNZ10" s="95"/>
      <c r="JOA10" s="95"/>
      <c r="JOB10" s="95"/>
      <c r="JOC10" s="95"/>
      <c r="JOD10" s="95"/>
      <c r="JOE10" s="95"/>
      <c r="JOF10" s="95"/>
      <c r="JOG10" s="95"/>
      <c r="JOH10" s="95"/>
      <c r="JOI10" s="95"/>
      <c r="JOJ10" s="95"/>
      <c r="JOK10" s="95"/>
      <c r="JOL10" s="95"/>
      <c r="JOM10" s="95"/>
      <c r="JON10" s="95"/>
      <c r="JOO10" s="95"/>
      <c r="JOP10" s="95"/>
      <c r="JOQ10" s="95"/>
      <c r="JOR10" s="95"/>
      <c r="JOS10" s="95"/>
      <c r="JOT10" s="95"/>
      <c r="JOU10" s="95"/>
      <c r="JOV10" s="95"/>
      <c r="JOW10" s="95"/>
      <c r="JOX10" s="95"/>
      <c r="JOY10" s="95"/>
      <c r="JOZ10" s="95"/>
      <c r="JPA10" s="95"/>
      <c r="JPB10" s="95"/>
      <c r="JPC10" s="95"/>
      <c r="JPD10" s="95"/>
      <c r="JPE10" s="95"/>
      <c r="JPF10" s="95"/>
      <c r="JPG10" s="95"/>
      <c r="JPH10" s="95"/>
      <c r="JPI10" s="95"/>
      <c r="JPJ10" s="95"/>
      <c r="JPK10" s="95"/>
      <c r="JPL10" s="95"/>
      <c r="JPM10" s="95"/>
      <c r="JPN10" s="95"/>
      <c r="JPO10" s="95"/>
      <c r="JPP10" s="95"/>
      <c r="JPQ10" s="95"/>
      <c r="JPR10" s="95"/>
      <c r="JPS10" s="95"/>
      <c r="JPT10" s="95"/>
      <c r="JPU10" s="95"/>
      <c r="JPV10" s="95"/>
      <c r="JPW10" s="95"/>
      <c r="JPX10" s="95"/>
      <c r="JPY10" s="95"/>
      <c r="JPZ10" s="95"/>
      <c r="JQA10" s="95"/>
      <c r="JQB10" s="95"/>
      <c r="JQC10" s="95"/>
      <c r="JQD10" s="95"/>
      <c r="JQE10" s="95"/>
      <c r="JQF10" s="95"/>
      <c r="JQG10" s="95"/>
      <c r="JQH10" s="95"/>
      <c r="JQI10" s="95"/>
      <c r="JQJ10" s="95"/>
      <c r="JQK10" s="95"/>
      <c r="JQL10" s="95"/>
      <c r="JQM10" s="95"/>
      <c r="JQN10" s="95"/>
      <c r="JQO10" s="95"/>
      <c r="JQP10" s="95"/>
      <c r="JQQ10" s="95"/>
      <c r="JQR10" s="95"/>
      <c r="JQS10" s="95"/>
      <c r="JQT10" s="95"/>
      <c r="JQU10" s="95"/>
      <c r="JQV10" s="95"/>
      <c r="JQW10" s="95"/>
      <c r="JQX10" s="95"/>
      <c r="JQY10" s="95"/>
      <c r="JQZ10" s="95"/>
      <c r="JRA10" s="95"/>
      <c r="JRB10" s="95"/>
      <c r="JRC10" s="95"/>
      <c r="JRD10" s="95"/>
      <c r="JRE10" s="95"/>
      <c r="JRF10" s="95"/>
      <c r="JRG10" s="95"/>
      <c r="JRH10" s="95"/>
      <c r="JRI10" s="95"/>
      <c r="JRJ10" s="95"/>
      <c r="JRK10" s="95"/>
      <c r="JRL10" s="95"/>
      <c r="JRM10" s="95"/>
      <c r="JRN10" s="95"/>
      <c r="JRO10" s="95"/>
      <c r="JRP10" s="95"/>
      <c r="JRQ10" s="95"/>
      <c r="JRR10" s="95"/>
      <c r="JRS10" s="95"/>
      <c r="JRT10" s="95"/>
      <c r="JRU10" s="95"/>
      <c r="JRV10" s="95"/>
      <c r="JRW10" s="95"/>
      <c r="JRX10" s="95"/>
      <c r="JRY10" s="95"/>
      <c r="JRZ10" s="95"/>
      <c r="JSA10" s="95"/>
      <c r="JSB10" s="95"/>
      <c r="JSC10" s="95"/>
      <c r="JSD10" s="95"/>
      <c r="JSE10" s="95"/>
      <c r="JSF10" s="95"/>
      <c r="JSG10" s="95"/>
      <c r="JSH10" s="95"/>
      <c r="JSI10" s="95"/>
      <c r="JSJ10" s="95"/>
      <c r="JSK10" s="95"/>
      <c r="JSL10" s="95"/>
      <c r="JSM10" s="95"/>
      <c r="JSN10" s="95"/>
      <c r="JSO10" s="95"/>
      <c r="JSP10" s="95"/>
      <c r="JSQ10" s="95"/>
      <c r="JSR10" s="95"/>
      <c r="JSS10" s="95"/>
      <c r="JST10" s="95"/>
      <c r="JSU10" s="95"/>
      <c r="JSV10" s="95"/>
      <c r="JSW10" s="95"/>
      <c r="JSX10" s="95"/>
      <c r="JSY10" s="95"/>
      <c r="JSZ10" s="95"/>
      <c r="JTA10" s="95"/>
      <c r="JTB10" s="95"/>
      <c r="JTC10" s="95"/>
      <c r="JTD10" s="95"/>
      <c r="JTE10" s="95"/>
      <c r="JTF10" s="95"/>
      <c r="JTG10" s="95"/>
      <c r="JTH10" s="95"/>
      <c r="JTI10" s="95"/>
      <c r="JTJ10" s="95"/>
      <c r="JTK10" s="95"/>
      <c r="JTL10" s="95"/>
      <c r="JTM10" s="95"/>
      <c r="JTN10" s="95"/>
      <c r="JTO10" s="95"/>
      <c r="JTP10" s="95"/>
      <c r="JTQ10" s="95"/>
      <c r="JTR10" s="95"/>
      <c r="JTS10" s="95"/>
      <c r="JTT10" s="95"/>
      <c r="JTU10" s="95"/>
      <c r="JTV10" s="95"/>
      <c r="JTW10" s="95"/>
      <c r="JTX10" s="95"/>
      <c r="JTY10" s="95"/>
      <c r="JTZ10" s="95"/>
      <c r="JUA10" s="95"/>
      <c r="JUB10" s="95"/>
      <c r="JUC10" s="95"/>
      <c r="JUD10" s="95"/>
      <c r="JUE10" s="95"/>
      <c r="JUF10" s="95"/>
      <c r="JUG10" s="95"/>
      <c r="JUH10" s="95"/>
      <c r="JUI10" s="95"/>
      <c r="JUJ10" s="95"/>
      <c r="JUK10" s="95"/>
      <c r="JUL10" s="95"/>
      <c r="JUM10" s="95"/>
      <c r="JUN10" s="95"/>
      <c r="JUO10" s="95"/>
      <c r="JUP10" s="95"/>
      <c r="JUQ10" s="95"/>
      <c r="JUR10" s="95"/>
      <c r="JUS10" s="95"/>
      <c r="JUT10" s="95"/>
      <c r="JUU10" s="95"/>
      <c r="JUV10" s="95"/>
      <c r="JUW10" s="95"/>
      <c r="JUX10" s="95"/>
      <c r="JUY10" s="95"/>
      <c r="JUZ10" s="95"/>
      <c r="JVA10" s="95"/>
      <c r="JVB10" s="95"/>
      <c r="JVC10" s="95"/>
      <c r="JVD10" s="95"/>
      <c r="JVE10" s="95"/>
      <c r="JVF10" s="95"/>
      <c r="JVG10" s="95"/>
      <c r="JVH10" s="95"/>
      <c r="JVI10" s="95"/>
      <c r="JVJ10" s="95"/>
      <c r="JVK10" s="95"/>
      <c r="JVL10" s="95"/>
      <c r="JVM10" s="95"/>
      <c r="JVN10" s="95"/>
      <c r="JVO10" s="95"/>
      <c r="JVP10" s="95"/>
      <c r="JVQ10" s="95"/>
      <c r="JVR10" s="95"/>
      <c r="JVS10" s="95"/>
      <c r="JVT10" s="95"/>
      <c r="JVU10" s="95"/>
      <c r="JVV10" s="95"/>
      <c r="JVW10" s="95"/>
      <c r="JVX10" s="95"/>
      <c r="JVY10" s="95"/>
      <c r="JVZ10" s="95"/>
      <c r="JWA10" s="95"/>
      <c r="JWB10" s="95"/>
      <c r="JWC10" s="95"/>
      <c r="JWD10" s="95"/>
      <c r="JWE10" s="95"/>
      <c r="JWF10" s="95"/>
      <c r="JWG10" s="95"/>
      <c r="JWH10" s="95"/>
      <c r="JWI10" s="95"/>
      <c r="JWJ10" s="95"/>
      <c r="JWK10" s="95"/>
      <c r="JWL10" s="95"/>
      <c r="JWM10" s="95"/>
      <c r="JWN10" s="95"/>
      <c r="JWO10" s="95"/>
      <c r="JWP10" s="95"/>
      <c r="JWQ10" s="95"/>
      <c r="JWR10" s="95"/>
      <c r="JWS10" s="95"/>
      <c r="JWT10" s="95"/>
      <c r="JWU10" s="95"/>
      <c r="JWV10" s="95"/>
      <c r="JWW10" s="95"/>
      <c r="JWX10" s="95"/>
      <c r="JWY10" s="95"/>
      <c r="JWZ10" s="95"/>
      <c r="JXA10" s="95"/>
      <c r="JXB10" s="95"/>
      <c r="JXC10" s="95"/>
      <c r="JXD10" s="95"/>
      <c r="JXE10" s="95"/>
      <c r="JXF10" s="95"/>
      <c r="JXG10" s="95"/>
      <c r="JXH10" s="95"/>
      <c r="JXI10" s="95"/>
      <c r="JXJ10" s="95"/>
      <c r="JXK10" s="95"/>
      <c r="JXL10" s="95"/>
      <c r="JXM10" s="95"/>
      <c r="JXN10" s="95"/>
      <c r="JXO10" s="95"/>
      <c r="JXP10" s="95"/>
      <c r="JXQ10" s="95"/>
      <c r="JXR10" s="95"/>
      <c r="JXS10" s="95"/>
      <c r="JXT10" s="95"/>
      <c r="JXU10" s="95"/>
      <c r="JXV10" s="95"/>
      <c r="JXW10" s="95"/>
      <c r="JXX10" s="95"/>
      <c r="JXY10" s="95"/>
      <c r="JXZ10" s="95"/>
      <c r="JYA10" s="95"/>
      <c r="JYB10" s="95"/>
      <c r="JYC10" s="95"/>
      <c r="JYD10" s="95"/>
      <c r="JYE10" s="95"/>
      <c r="JYF10" s="95"/>
      <c r="JYG10" s="95"/>
      <c r="JYH10" s="95"/>
      <c r="JYI10" s="95"/>
      <c r="JYJ10" s="95"/>
      <c r="JYK10" s="95"/>
      <c r="JYL10" s="95"/>
      <c r="JYM10" s="95"/>
      <c r="JYN10" s="95"/>
      <c r="JYO10" s="95"/>
      <c r="JYP10" s="95"/>
      <c r="JYQ10" s="95"/>
      <c r="JYR10" s="95"/>
      <c r="JYS10" s="95"/>
      <c r="JYT10" s="95"/>
      <c r="JYU10" s="95"/>
      <c r="JYV10" s="95"/>
      <c r="JYW10" s="95"/>
      <c r="JYX10" s="95"/>
      <c r="JYY10" s="95"/>
      <c r="JYZ10" s="95"/>
      <c r="JZA10" s="95"/>
      <c r="JZB10" s="95"/>
      <c r="JZC10" s="95"/>
      <c r="JZD10" s="95"/>
      <c r="JZE10" s="95"/>
      <c r="JZF10" s="95"/>
      <c r="JZG10" s="95"/>
      <c r="JZH10" s="95"/>
      <c r="JZI10" s="95"/>
      <c r="JZJ10" s="95"/>
      <c r="JZK10" s="95"/>
      <c r="JZL10" s="95"/>
      <c r="JZM10" s="95"/>
      <c r="JZN10" s="95"/>
      <c r="JZO10" s="95"/>
      <c r="JZP10" s="95"/>
      <c r="JZQ10" s="95"/>
      <c r="JZR10" s="95"/>
      <c r="JZS10" s="95"/>
      <c r="JZT10" s="95"/>
      <c r="JZU10" s="95"/>
      <c r="JZV10" s="95"/>
      <c r="JZW10" s="95"/>
      <c r="JZX10" s="95"/>
      <c r="JZY10" s="95"/>
      <c r="JZZ10" s="95"/>
      <c r="KAA10" s="95"/>
      <c r="KAB10" s="95"/>
      <c r="KAC10" s="95"/>
      <c r="KAD10" s="95"/>
      <c r="KAE10" s="95"/>
      <c r="KAF10" s="95"/>
      <c r="KAG10" s="95"/>
      <c r="KAH10" s="95"/>
      <c r="KAI10" s="95"/>
      <c r="KAJ10" s="95"/>
      <c r="KAK10" s="95"/>
      <c r="KAL10" s="95"/>
      <c r="KAM10" s="95"/>
      <c r="KAN10" s="95"/>
      <c r="KAO10" s="95"/>
      <c r="KAP10" s="95"/>
      <c r="KAQ10" s="95"/>
      <c r="KAR10" s="95"/>
      <c r="KAS10" s="95"/>
      <c r="KAT10" s="95"/>
      <c r="KAU10" s="95"/>
      <c r="KAV10" s="95"/>
      <c r="KAW10" s="95"/>
      <c r="KAX10" s="95"/>
      <c r="KAY10" s="95"/>
      <c r="KAZ10" s="95"/>
      <c r="KBA10" s="95"/>
      <c r="KBB10" s="95"/>
      <c r="KBC10" s="95"/>
      <c r="KBD10" s="95"/>
      <c r="KBE10" s="95"/>
      <c r="KBF10" s="95"/>
      <c r="KBG10" s="95"/>
      <c r="KBH10" s="95"/>
      <c r="KBI10" s="95"/>
      <c r="KBJ10" s="95"/>
      <c r="KBK10" s="95"/>
      <c r="KBL10" s="95"/>
      <c r="KBM10" s="95"/>
      <c r="KBN10" s="95"/>
      <c r="KBO10" s="95"/>
      <c r="KBP10" s="95"/>
      <c r="KBQ10" s="95"/>
      <c r="KBR10" s="95"/>
      <c r="KBS10" s="95"/>
      <c r="KBT10" s="95"/>
      <c r="KBU10" s="95"/>
      <c r="KBV10" s="95"/>
      <c r="KBW10" s="95"/>
      <c r="KBX10" s="95"/>
      <c r="KBY10" s="95"/>
      <c r="KBZ10" s="95"/>
      <c r="KCA10" s="95"/>
      <c r="KCB10" s="95"/>
      <c r="KCC10" s="95"/>
      <c r="KCD10" s="95"/>
      <c r="KCE10" s="95"/>
      <c r="KCF10" s="95"/>
      <c r="KCG10" s="95"/>
      <c r="KCH10" s="95"/>
      <c r="KCI10" s="95"/>
      <c r="KCJ10" s="95"/>
      <c r="KCK10" s="95"/>
      <c r="KCL10" s="95"/>
      <c r="KCM10" s="95"/>
      <c r="KCN10" s="95"/>
      <c r="KCO10" s="95"/>
      <c r="KCP10" s="95"/>
      <c r="KCQ10" s="95"/>
      <c r="KCR10" s="95"/>
      <c r="KCS10" s="95"/>
      <c r="KCT10" s="95"/>
      <c r="KCU10" s="95"/>
      <c r="KCV10" s="95"/>
      <c r="KCW10" s="95"/>
      <c r="KCX10" s="95"/>
      <c r="KCY10" s="95"/>
      <c r="KCZ10" s="95"/>
      <c r="KDA10" s="95"/>
      <c r="KDB10" s="95"/>
      <c r="KDC10" s="95"/>
      <c r="KDD10" s="95"/>
      <c r="KDE10" s="95"/>
      <c r="KDF10" s="95"/>
      <c r="KDG10" s="95"/>
      <c r="KDH10" s="95"/>
      <c r="KDI10" s="95"/>
      <c r="KDJ10" s="95"/>
      <c r="KDK10" s="95"/>
      <c r="KDL10" s="95"/>
      <c r="KDM10" s="95"/>
      <c r="KDN10" s="95"/>
      <c r="KDO10" s="95"/>
      <c r="KDP10" s="95"/>
      <c r="KDQ10" s="95"/>
      <c r="KDR10" s="95"/>
      <c r="KDS10" s="95"/>
      <c r="KDT10" s="95"/>
      <c r="KDU10" s="95"/>
      <c r="KDV10" s="95"/>
      <c r="KDW10" s="95"/>
      <c r="KDX10" s="95"/>
      <c r="KDY10" s="95"/>
      <c r="KDZ10" s="95"/>
      <c r="KEA10" s="95"/>
      <c r="KEB10" s="95"/>
      <c r="KEC10" s="95"/>
      <c r="KED10" s="95"/>
      <c r="KEE10" s="95"/>
      <c r="KEF10" s="95"/>
      <c r="KEG10" s="95"/>
      <c r="KEH10" s="95"/>
      <c r="KEI10" s="95"/>
      <c r="KEJ10" s="95"/>
      <c r="KEK10" s="95"/>
      <c r="KEL10" s="95"/>
      <c r="KEM10" s="95"/>
      <c r="KEN10" s="95"/>
      <c r="KEO10" s="95"/>
      <c r="KEP10" s="95"/>
      <c r="KEQ10" s="95"/>
      <c r="KER10" s="95"/>
      <c r="KES10" s="95"/>
      <c r="KET10" s="95"/>
      <c r="KEU10" s="95"/>
      <c r="KEV10" s="95"/>
      <c r="KEW10" s="95"/>
      <c r="KEX10" s="95"/>
      <c r="KEY10" s="95"/>
      <c r="KEZ10" s="95"/>
      <c r="KFA10" s="95"/>
      <c r="KFB10" s="95"/>
      <c r="KFC10" s="95"/>
      <c r="KFD10" s="95"/>
      <c r="KFE10" s="95"/>
      <c r="KFF10" s="95"/>
      <c r="KFG10" s="95"/>
      <c r="KFH10" s="95"/>
      <c r="KFI10" s="95"/>
      <c r="KFJ10" s="95"/>
      <c r="KFK10" s="95"/>
      <c r="KFL10" s="95"/>
      <c r="KFM10" s="95"/>
      <c r="KFN10" s="95"/>
      <c r="KFO10" s="95"/>
      <c r="KFP10" s="95"/>
      <c r="KFQ10" s="95"/>
      <c r="KFR10" s="95"/>
      <c r="KFS10" s="95"/>
      <c r="KFT10" s="95"/>
      <c r="KFU10" s="95"/>
      <c r="KFV10" s="95"/>
      <c r="KFW10" s="95"/>
      <c r="KFX10" s="95"/>
      <c r="KFY10" s="95"/>
      <c r="KFZ10" s="95"/>
      <c r="KGA10" s="95"/>
      <c r="KGB10" s="95"/>
      <c r="KGC10" s="95"/>
      <c r="KGD10" s="95"/>
      <c r="KGE10" s="95"/>
      <c r="KGF10" s="95"/>
      <c r="KGG10" s="95"/>
      <c r="KGH10" s="95"/>
      <c r="KGI10" s="95"/>
      <c r="KGJ10" s="95"/>
      <c r="KGK10" s="95"/>
      <c r="KGL10" s="95"/>
      <c r="KGM10" s="95"/>
      <c r="KGN10" s="95"/>
      <c r="KGO10" s="95"/>
      <c r="KGP10" s="95"/>
      <c r="KGQ10" s="95"/>
      <c r="KGR10" s="95"/>
      <c r="KGS10" s="95"/>
      <c r="KGT10" s="95"/>
      <c r="KGU10" s="95"/>
      <c r="KGV10" s="95"/>
      <c r="KGW10" s="95"/>
      <c r="KGX10" s="95"/>
      <c r="KGY10" s="95"/>
      <c r="KGZ10" s="95"/>
      <c r="KHA10" s="95"/>
      <c r="KHB10" s="95"/>
      <c r="KHC10" s="95"/>
      <c r="KHD10" s="95"/>
      <c r="KHE10" s="95"/>
      <c r="KHF10" s="95"/>
      <c r="KHG10" s="95"/>
      <c r="KHH10" s="95"/>
      <c r="KHI10" s="95"/>
      <c r="KHJ10" s="95"/>
      <c r="KHK10" s="95"/>
      <c r="KHL10" s="95"/>
      <c r="KHM10" s="95"/>
      <c r="KHN10" s="95"/>
      <c r="KHO10" s="95"/>
      <c r="KHP10" s="95"/>
      <c r="KHQ10" s="95"/>
      <c r="KHR10" s="95"/>
      <c r="KHS10" s="95"/>
      <c r="KHT10" s="95"/>
      <c r="KHU10" s="95"/>
      <c r="KHV10" s="95"/>
      <c r="KHW10" s="95"/>
      <c r="KHX10" s="95"/>
      <c r="KHY10" s="95"/>
      <c r="KHZ10" s="95"/>
      <c r="KIA10" s="95"/>
      <c r="KIB10" s="95"/>
      <c r="KIC10" s="95"/>
      <c r="KID10" s="95"/>
      <c r="KIE10" s="95"/>
      <c r="KIF10" s="95"/>
      <c r="KIG10" s="95"/>
      <c r="KIH10" s="95"/>
      <c r="KII10" s="95"/>
      <c r="KIJ10" s="95"/>
      <c r="KIK10" s="95"/>
      <c r="KIL10" s="95"/>
      <c r="KIM10" s="95"/>
      <c r="KIN10" s="95"/>
      <c r="KIO10" s="95"/>
      <c r="KIP10" s="95"/>
      <c r="KIQ10" s="95"/>
      <c r="KIR10" s="95"/>
      <c r="KIS10" s="95"/>
      <c r="KIT10" s="95"/>
      <c r="KIU10" s="95"/>
      <c r="KIV10" s="95"/>
      <c r="KIW10" s="95"/>
      <c r="KIX10" s="95"/>
      <c r="KIY10" s="95"/>
      <c r="KIZ10" s="95"/>
      <c r="KJA10" s="95"/>
      <c r="KJB10" s="95"/>
      <c r="KJC10" s="95"/>
      <c r="KJD10" s="95"/>
      <c r="KJE10" s="95"/>
      <c r="KJF10" s="95"/>
      <c r="KJG10" s="95"/>
      <c r="KJH10" s="95"/>
      <c r="KJI10" s="95"/>
      <c r="KJJ10" s="95"/>
      <c r="KJK10" s="95"/>
      <c r="KJL10" s="95"/>
      <c r="KJM10" s="95"/>
      <c r="KJN10" s="95"/>
      <c r="KJO10" s="95"/>
      <c r="KJP10" s="95"/>
      <c r="KJQ10" s="95"/>
      <c r="KJR10" s="95"/>
      <c r="KJS10" s="95"/>
      <c r="KJT10" s="95"/>
      <c r="KJU10" s="95"/>
      <c r="KJV10" s="95"/>
      <c r="KJW10" s="95"/>
      <c r="KJX10" s="95"/>
      <c r="KJY10" s="95"/>
      <c r="KJZ10" s="95"/>
      <c r="KKA10" s="95"/>
      <c r="KKB10" s="95"/>
      <c r="KKC10" s="95"/>
      <c r="KKD10" s="95"/>
      <c r="KKE10" s="95"/>
      <c r="KKF10" s="95"/>
      <c r="KKG10" s="95"/>
      <c r="KKH10" s="95"/>
      <c r="KKI10" s="95"/>
      <c r="KKJ10" s="95"/>
      <c r="KKK10" s="95"/>
      <c r="KKL10" s="95"/>
      <c r="KKM10" s="95"/>
      <c r="KKN10" s="95"/>
      <c r="KKO10" s="95"/>
      <c r="KKP10" s="95"/>
      <c r="KKQ10" s="95"/>
      <c r="KKR10" s="95"/>
      <c r="KKS10" s="95"/>
      <c r="KKT10" s="95"/>
      <c r="KKU10" s="95"/>
      <c r="KKV10" s="95"/>
      <c r="KKW10" s="95"/>
      <c r="KKX10" s="95"/>
      <c r="KKY10" s="95"/>
      <c r="KKZ10" s="95"/>
      <c r="KLA10" s="95"/>
      <c r="KLB10" s="95"/>
      <c r="KLC10" s="95"/>
      <c r="KLD10" s="95"/>
      <c r="KLE10" s="95"/>
      <c r="KLF10" s="95"/>
      <c r="KLG10" s="95"/>
      <c r="KLH10" s="95"/>
      <c r="KLI10" s="95"/>
      <c r="KLJ10" s="95"/>
      <c r="KLK10" s="95"/>
      <c r="KLL10" s="95"/>
      <c r="KLM10" s="95"/>
      <c r="KLN10" s="95"/>
      <c r="KLO10" s="95"/>
      <c r="KLP10" s="95"/>
      <c r="KLQ10" s="95"/>
      <c r="KLR10" s="95"/>
      <c r="KLS10" s="95"/>
      <c r="KLT10" s="95"/>
      <c r="KLU10" s="95"/>
      <c r="KLV10" s="95"/>
      <c r="KLW10" s="95"/>
      <c r="KLX10" s="95"/>
      <c r="KLY10" s="95"/>
      <c r="KLZ10" s="95"/>
      <c r="KMA10" s="95"/>
      <c r="KMB10" s="95"/>
      <c r="KMC10" s="95"/>
      <c r="KMD10" s="95"/>
      <c r="KME10" s="95"/>
      <c r="KMF10" s="95"/>
      <c r="KMG10" s="95"/>
      <c r="KMH10" s="95"/>
      <c r="KMI10" s="95"/>
      <c r="KMJ10" s="95"/>
      <c r="KMK10" s="95"/>
      <c r="KML10" s="95"/>
      <c r="KMM10" s="95"/>
      <c r="KMN10" s="95"/>
      <c r="KMO10" s="95"/>
      <c r="KMP10" s="95"/>
      <c r="KMQ10" s="95"/>
      <c r="KMR10" s="95"/>
      <c r="KMS10" s="95"/>
      <c r="KMT10" s="95"/>
      <c r="KMU10" s="95"/>
      <c r="KMV10" s="95"/>
      <c r="KMW10" s="95"/>
      <c r="KMX10" s="95"/>
      <c r="KMY10" s="95"/>
      <c r="KMZ10" s="95"/>
      <c r="KNA10" s="95"/>
      <c r="KNB10" s="95"/>
      <c r="KNC10" s="95"/>
      <c r="KND10" s="95"/>
      <c r="KNE10" s="95"/>
      <c r="KNF10" s="95"/>
      <c r="KNG10" s="95"/>
      <c r="KNH10" s="95"/>
      <c r="KNI10" s="95"/>
      <c r="KNJ10" s="95"/>
      <c r="KNK10" s="95"/>
      <c r="KNL10" s="95"/>
      <c r="KNM10" s="95"/>
      <c r="KNN10" s="95"/>
      <c r="KNO10" s="95"/>
      <c r="KNP10" s="95"/>
      <c r="KNQ10" s="95"/>
      <c r="KNR10" s="95"/>
      <c r="KNS10" s="95"/>
      <c r="KNT10" s="95"/>
      <c r="KNU10" s="95"/>
      <c r="KNV10" s="95"/>
      <c r="KNW10" s="95"/>
      <c r="KNX10" s="95"/>
      <c r="KNY10" s="95"/>
      <c r="KNZ10" s="95"/>
      <c r="KOA10" s="95"/>
      <c r="KOB10" s="95"/>
      <c r="KOC10" s="95"/>
      <c r="KOD10" s="95"/>
      <c r="KOE10" s="95"/>
      <c r="KOF10" s="95"/>
      <c r="KOG10" s="95"/>
      <c r="KOH10" s="95"/>
      <c r="KOI10" s="95"/>
      <c r="KOJ10" s="95"/>
      <c r="KOK10" s="95"/>
      <c r="KOL10" s="95"/>
      <c r="KOM10" s="95"/>
      <c r="KON10" s="95"/>
      <c r="KOO10" s="95"/>
      <c r="KOP10" s="95"/>
      <c r="KOQ10" s="95"/>
      <c r="KOR10" s="95"/>
      <c r="KOS10" s="95"/>
      <c r="KOT10" s="95"/>
      <c r="KOU10" s="95"/>
      <c r="KOV10" s="95"/>
      <c r="KOW10" s="95"/>
      <c r="KOX10" s="95"/>
      <c r="KOY10" s="95"/>
      <c r="KOZ10" s="95"/>
      <c r="KPA10" s="95"/>
      <c r="KPB10" s="95"/>
      <c r="KPC10" s="95"/>
      <c r="KPD10" s="95"/>
      <c r="KPE10" s="95"/>
      <c r="KPF10" s="95"/>
      <c r="KPG10" s="95"/>
      <c r="KPH10" s="95"/>
      <c r="KPI10" s="95"/>
      <c r="KPJ10" s="95"/>
      <c r="KPK10" s="95"/>
      <c r="KPL10" s="95"/>
      <c r="KPM10" s="95"/>
      <c r="KPN10" s="95"/>
      <c r="KPO10" s="95"/>
      <c r="KPP10" s="95"/>
      <c r="KPQ10" s="95"/>
      <c r="KPR10" s="95"/>
      <c r="KPS10" s="95"/>
      <c r="KPT10" s="95"/>
      <c r="KPU10" s="95"/>
      <c r="KPV10" s="95"/>
      <c r="KPW10" s="95"/>
      <c r="KPX10" s="95"/>
      <c r="KPY10" s="95"/>
      <c r="KPZ10" s="95"/>
      <c r="KQA10" s="95"/>
      <c r="KQB10" s="95"/>
      <c r="KQC10" s="95"/>
      <c r="KQD10" s="95"/>
      <c r="KQE10" s="95"/>
      <c r="KQF10" s="95"/>
      <c r="KQG10" s="95"/>
      <c r="KQH10" s="95"/>
      <c r="KQI10" s="95"/>
      <c r="KQJ10" s="95"/>
      <c r="KQK10" s="95"/>
      <c r="KQL10" s="95"/>
      <c r="KQM10" s="95"/>
      <c r="KQN10" s="95"/>
      <c r="KQO10" s="95"/>
      <c r="KQP10" s="95"/>
      <c r="KQQ10" s="95"/>
      <c r="KQR10" s="95"/>
      <c r="KQS10" s="95"/>
      <c r="KQT10" s="95"/>
      <c r="KQU10" s="95"/>
      <c r="KQV10" s="95"/>
      <c r="KQW10" s="95"/>
      <c r="KQX10" s="95"/>
      <c r="KQY10" s="95"/>
      <c r="KQZ10" s="95"/>
      <c r="KRA10" s="95"/>
      <c r="KRB10" s="95"/>
      <c r="KRC10" s="95"/>
      <c r="KRD10" s="95"/>
      <c r="KRE10" s="95"/>
      <c r="KRF10" s="95"/>
      <c r="KRG10" s="95"/>
      <c r="KRH10" s="95"/>
      <c r="KRI10" s="95"/>
      <c r="KRJ10" s="95"/>
      <c r="KRK10" s="95"/>
      <c r="KRL10" s="95"/>
      <c r="KRM10" s="95"/>
      <c r="KRN10" s="95"/>
      <c r="KRO10" s="95"/>
      <c r="KRP10" s="95"/>
      <c r="KRQ10" s="95"/>
      <c r="KRR10" s="95"/>
      <c r="KRS10" s="95"/>
      <c r="KRT10" s="95"/>
      <c r="KRU10" s="95"/>
      <c r="KRV10" s="95"/>
      <c r="KRW10" s="95"/>
      <c r="KRX10" s="95"/>
      <c r="KRY10" s="95"/>
      <c r="KRZ10" s="95"/>
      <c r="KSA10" s="95"/>
      <c r="KSB10" s="95"/>
      <c r="KSC10" s="95"/>
      <c r="KSD10" s="95"/>
      <c r="KSE10" s="95"/>
      <c r="KSF10" s="95"/>
      <c r="KSG10" s="95"/>
      <c r="KSH10" s="95"/>
      <c r="KSI10" s="95"/>
      <c r="KSJ10" s="95"/>
      <c r="KSK10" s="95"/>
      <c r="KSL10" s="95"/>
      <c r="KSM10" s="95"/>
      <c r="KSN10" s="95"/>
      <c r="KSO10" s="95"/>
      <c r="KSP10" s="95"/>
      <c r="KSQ10" s="95"/>
      <c r="KSR10" s="95"/>
      <c r="KSS10" s="95"/>
      <c r="KST10" s="95"/>
      <c r="KSU10" s="95"/>
      <c r="KSV10" s="95"/>
      <c r="KSW10" s="95"/>
      <c r="KSX10" s="95"/>
      <c r="KSY10" s="95"/>
      <c r="KSZ10" s="95"/>
      <c r="KTA10" s="95"/>
      <c r="KTB10" s="95"/>
      <c r="KTC10" s="95"/>
      <c r="KTD10" s="95"/>
      <c r="KTE10" s="95"/>
      <c r="KTF10" s="95"/>
      <c r="KTG10" s="95"/>
      <c r="KTH10" s="95"/>
      <c r="KTI10" s="95"/>
      <c r="KTJ10" s="95"/>
      <c r="KTK10" s="95"/>
      <c r="KTL10" s="95"/>
      <c r="KTM10" s="95"/>
      <c r="KTN10" s="95"/>
      <c r="KTO10" s="95"/>
      <c r="KTP10" s="95"/>
      <c r="KTQ10" s="95"/>
      <c r="KTR10" s="95"/>
      <c r="KTS10" s="95"/>
      <c r="KTT10" s="95"/>
      <c r="KTU10" s="95"/>
      <c r="KTV10" s="95"/>
      <c r="KTW10" s="95"/>
      <c r="KTX10" s="95"/>
      <c r="KTY10" s="95"/>
      <c r="KTZ10" s="95"/>
      <c r="KUA10" s="95"/>
      <c r="KUB10" s="95"/>
      <c r="KUC10" s="95"/>
      <c r="KUD10" s="95"/>
      <c r="KUE10" s="95"/>
      <c r="KUF10" s="95"/>
      <c r="KUG10" s="95"/>
      <c r="KUH10" s="95"/>
      <c r="KUI10" s="95"/>
      <c r="KUJ10" s="95"/>
      <c r="KUK10" s="95"/>
      <c r="KUL10" s="95"/>
      <c r="KUM10" s="95"/>
      <c r="KUN10" s="95"/>
      <c r="KUO10" s="95"/>
      <c r="KUP10" s="95"/>
      <c r="KUQ10" s="95"/>
      <c r="KUR10" s="95"/>
      <c r="KUS10" s="95"/>
      <c r="KUT10" s="95"/>
      <c r="KUU10" s="95"/>
      <c r="KUV10" s="95"/>
      <c r="KUW10" s="95"/>
      <c r="KUX10" s="95"/>
      <c r="KUY10" s="95"/>
      <c r="KUZ10" s="95"/>
      <c r="KVA10" s="95"/>
      <c r="KVB10" s="95"/>
      <c r="KVC10" s="95"/>
      <c r="KVD10" s="95"/>
      <c r="KVE10" s="95"/>
      <c r="KVF10" s="95"/>
      <c r="KVG10" s="95"/>
      <c r="KVH10" s="95"/>
      <c r="KVI10" s="95"/>
      <c r="KVJ10" s="95"/>
      <c r="KVK10" s="95"/>
      <c r="KVL10" s="95"/>
      <c r="KVM10" s="95"/>
      <c r="KVN10" s="95"/>
      <c r="KVO10" s="95"/>
      <c r="KVP10" s="95"/>
      <c r="KVQ10" s="95"/>
      <c r="KVR10" s="95"/>
      <c r="KVS10" s="95"/>
      <c r="KVT10" s="95"/>
      <c r="KVU10" s="95"/>
      <c r="KVV10" s="95"/>
      <c r="KVW10" s="95"/>
      <c r="KVX10" s="95"/>
      <c r="KVY10" s="95"/>
      <c r="KVZ10" s="95"/>
      <c r="KWA10" s="95"/>
      <c r="KWB10" s="95"/>
      <c r="KWC10" s="95"/>
      <c r="KWD10" s="95"/>
      <c r="KWE10" s="95"/>
      <c r="KWF10" s="95"/>
      <c r="KWG10" s="95"/>
      <c r="KWH10" s="95"/>
      <c r="KWI10" s="95"/>
      <c r="KWJ10" s="95"/>
      <c r="KWK10" s="95"/>
      <c r="KWL10" s="95"/>
      <c r="KWM10" s="95"/>
      <c r="KWN10" s="95"/>
      <c r="KWO10" s="95"/>
      <c r="KWP10" s="95"/>
      <c r="KWQ10" s="95"/>
      <c r="KWR10" s="95"/>
      <c r="KWS10" s="95"/>
      <c r="KWT10" s="95"/>
      <c r="KWU10" s="95"/>
      <c r="KWV10" s="95"/>
      <c r="KWW10" s="95"/>
      <c r="KWX10" s="95"/>
      <c r="KWY10" s="95"/>
      <c r="KWZ10" s="95"/>
      <c r="KXA10" s="95"/>
      <c r="KXB10" s="95"/>
      <c r="KXC10" s="95"/>
      <c r="KXD10" s="95"/>
      <c r="KXE10" s="95"/>
      <c r="KXF10" s="95"/>
      <c r="KXG10" s="95"/>
      <c r="KXH10" s="95"/>
      <c r="KXI10" s="95"/>
      <c r="KXJ10" s="95"/>
      <c r="KXK10" s="95"/>
      <c r="KXL10" s="95"/>
      <c r="KXM10" s="95"/>
      <c r="KXN10" s="95"/>
      <c r="KXO10" s="95"/>
      <c r="KXP10" s="95"/>
      <c r="KXQ10" s="95"/>
      <c r="KXR10" s="95"/>
      <c r="KXS10" s="95"/>
      <c r="KXT10" s="95"/>
      <c r="KXU10" s="95"/>
      <c r="KXV10" s="95"/>
      <c r="KXW10" s="95"/>
      <c r="KXX10" s="95"/>
      <c r="KXY10" s="95"/>
      <c r="KXZ10" s="95"/>
      <c r="KYA10" s="95"/>
      <c r="KYB10" s="95"/>
      <c r="KYC10" s="95"/>
      <c r="KYD10" s="95"/>
      <c r="KYE10" s="95"/>
      <c r="KYF10" s="95"/>
      <c r="KYG10" s="95"/>
      <c r="KYH10" s="95"/>
      <c r="KYI10" s="95"/>
      <c r="KYJ10" s="95"/>
      <c r="KYK10" s="95"/>
      <c r="KYL10" s="95"/>
      <c r="KYM10" s="95"/>
      <c r="KYN10" s="95"/>
      <c r="KYO10" s="95"/>
      <c r="KYP10" s="95"/>
      <c r="KYQ10" s="95"/>
      <c r="KYR10" s="95"/>
      <c r="KYS10" s="95"/>
      <c r="KYT10" s="95"/>
      <c r="KYU10" s="95"/>
      <c r="KYV10" s="95"/>
      <c r="KYW10" s="95"/>
      <c r="KYX10" s="95"/>
      <c r="KYY10" s="95"/>
      <c r="KYZ10" s="95"/>
      <c r="KZA10" s="95"/>
      <c r="KZB10" s="95"/>
      <c r="KZC10" s="95"/>
      <c r="KZD10" s="95"/>
      <c r="KZE10" s="95"/>
      <c r="KZF10" s="95"/>
      <c r="KZG10" s="95"/>
      <c r="KZH10" s="95"/>
      <c r="KZI10" s="95"/>
      <c r="KZJ10" s="95"/>
      <c r="KZK10" s="95"/>
      <c r="KZL10" s="95"/>
      <c r="KZM10" s="95"/>
      <c r="KZN10" s="95"/>
      <c r="KZO10" s="95"/>
      <c r="KZP10" s="95"/>
      <c r="KZQ10" s="95"/>
      <c r="KZR10" s="95"/>
      <c r="KZS10" s="95"/>
      <c r="KZT10" s="95"/>
      <c r="KZU10" s="95"/>
      <c r="KZV10" s="95"/>
      <c r="KZW10" s="95"/>
      <c r="KZX10" s="95"/>
      <c r="KZY10" s="95"/>
      <c r="KZZ10" s="95"/>
      <c r="LAA10" s="95"/>
      <c r="LAB10" s="95"/>
      <c r="LAC10" s="95"/>
      <c r="LAD10" s="95"/>
      <c r="LAE10" s="95"/>
      <c r="LAF10" s="95"/>
      <c r="LAG10" s="95"/>
      <c r="LAH10" s="95"/>
      <c r="LAI10" s="95"/>
      <c r="LAJ10" s="95"/>
      <c r="LAK10" s="95"/>
      <c r="LAL10" s="95"/>
      <c r="LAM10" s="95"/>
      <c r="LAN10" s="95"/>
      <c r="LAO10" s="95"/>
      <c r="LAP10" s="95"/>
      <c r="LAQ10" s="95"/>
      <c r="LAR10" s="95"/>
      <c r="LAS10" s="95"/>
      <c r="LAT10" s="95"/>
      <c r="LAU10" s="95"/>
      <c r="LAV10" s="95"/>
      <c r="LAW10" s="95"/>
      <c r="LAX10" s="95"/>
      <c r="LAY10" s="95"/>
      <c r="LAZ10" s="95"/>
      <c r="LBA10" s="95"/>
      <c r="LBB10" s="95"/>
      <c r="LBC10" s="95"/>
      <c r="LBD10" s="95"/>
      <c r="LBE10" s="95"/>
      <c r="LBF10" s="95"/>
      <c r="LBG10" s="95"/>
      <c r="LBH10" s="95"/>
      <c r="LBI10" s="95"/>
      <c r="LBJ10" s="95"/>
      <c r="LBK10" s="95"/>
      <c r="LBL10" s="95"/>
      <c r="LBM10" s="95"/>
      <c r="LBN10" s="95"/>
      <c r="LBO10" s="95"/>
      <c r="LBP10" s="95"/>
      <c r="LBQ10" s="95"/>
      <c r="LBR10" s="95"/>
      <c r="LBS10" s="95"/>
      <c r="LBT10" s="95"/>
      <c r="LBU10" s="95"/>
      <c r="LBV10" s="95"/>
      <c r="LBW10" s="95"/>
      <c r="LBX10" s="95"/>
      <c r="LBY10" s="95"/>
      <c r="LBZ10" s="95"/>
      <c r="LCA10" s="95"/>
      <c r="LCB10" s="95"/>
      <c r="LCC10" s="95"/>
      <c r="LCD10" s="95"/>
      <c r="LCE10" s="95"/>
      <c r="LCF10" s="95"/>
      <c r="LCG10" s="95"/>
      <c r="LCH10" s="95"/>
      <c r="LCI10" s="95"/>
      <c r="LCJ10" s="95"/>
      <c r="LCK10" s="95"/>
      <c r="LCL10" s="95"/>
      <c r="LCM10" s="95"/>
      <c r="LCN10" s="95"/>
      <c r="LCO10" s="95"/>
      <c r="LCP10" s="95"/>
      <c r="LCQ10" s="95"/>
      <c r="LCR10" s="95"/>
      <c r="LCS10" s="95"/>
      <c r="LCT10" s="95"/>
      <c r="LCU10" s="95"/>
      <c r="LCV10" s="95"/>
      <c r="LCW10" s="95"/>
      <c r="LCX10" s="95"/>
      <c r="LCY10" s="95"/>
      <c r="LCZ10" s="95"/>
      <c r="LDA10" s="95"/>
      <c r="LDB10" s="95"/>
      <c r="LDC10" s="95"/>
      <c r="LDD10" s="95"/>
      <c r="LDE10" s="95"/>
      <c r="LDF10" s="95"/>
      <c r="LDG10" s="95"/>
      <c r="LDH10" s="95"/>
      <c r="LDI10" s="95"/>
      <c r="LDJ10" s="95"/>
      <c r="LDK10" s="95"/>
      <c r="LDL10" s="95"/>
      <c r="LDM10" s="95"/>
      <c r="LDN10" s="95"/>
      <c r="LDO10" s="95"/>
      <c r="LDP10" s="95"/>
      <c r="LDQ10" s="95"/>
      <c r="LDR10" s="95"/>
      <c r="LDS10" s="95"/>
      <c r="LDT10" s="95"/>
      <c r="LDU10" s="95"/>
      <c r="LDV10" s="95"/>
      <c r="LDW10" s="95"/>
      <c r="LDX10" s="95"/>
      <c r="LDY10" s="95"/>
      <c r="LDZ10" s="95"/>
      <c r="LEA10" s="95"/>
      <c r="LEB10" s="95"/>
      <c r="LEC10" s="95"/>
      <c r="LED10" s="95"/>
      <c r="LEE10" s="95"/>
      <c r="LEF10" s="95"/>
      <c r="LEG10" s="95"/>
      <c r="LEH10" s="95"/>
      <c r="LEI10" s="95"/>
      <c r="LEJ10" s="95"/>
      <c r="LEK10" s="95"/>
      <c r="LEL10" s="95"/>
      <c r="LEM10" s="95"/>
      <c r="LEN10" s="95"/>
      <c r="LEO10" s="95"/>
      <c r="LEP10" s="95"/>
      <c r="LEQ10" s="95"/>
      <c r="LER10" s="95"/>
      <c r="LES10" s="95"/>
      <c r="LET10" s="95"/>
      <c r="LEU10" s="95"/>
      <c r="LEV10" s="95"/>
      <c r="LEW10" s="95"/>
      <c r="LEX10" s="95"/>
      <c r="LEY10" s="95"/>
      <c r="LEZ10" s="95"/>
      <c r="LFA10" s="95"/>
      <c r="LFB10" s="95"/>
      <c r="LFC10" s="95"/>
      <c r="LFD10" s="95"/>
      <c r="LFE10" s="95"/>
      <c r="LFF10" s="95"/>
      <c r="LFG10" s="95"/>
      <c r="LFH10" s="95"/>
      <c r="LFI10" s="95"/>
      <c r="LFJ10" s="95"/>
      <c r="LFK10" s="95"/>
      <c r="LFL10" s="95"/>
      <c r="LFM10" s="95"/>
      <c r="LFN10" s="95"/>
      <c r="LFO10" s="95"/>
      <c r="LFP10" s="95"/>
      <c r="LFQ10" s="95"/>
      <c r="LFR10" s="95"/>
      <c r="LFS10" s="95"/>
      <c r="LFT10" s="95"/>
      <c r="LFU10" s="95"/>
      <c r="LFV10" s="95"/>
      <c r="LFW10" s="95"/>
      <c r="LFX10" s="95"/>
      <c r="LFY10" s="95"/>
      <c r="LFZ10" s="95"/>
      <c r="LGA10" s="95"/>
      <c r="LGB10" s="95"/>
      <c r="LGC10" s="95"/>
      <c r="LGD10" s="95"/>
      <c r="LGE10" s="95"/>
      <c r="LGF10" s="95"/>
      <c r="LGG10" s="95"/>
      <c r="LGH10" s="95"/>
      <c r="LGI10" s="95"/>
      <c r="LGJ10" s="95"/>
      <c r="LGK10" s="95"/>
      <c r="LGL10" s="95"/>
      <c r="LGM10" s="95"/>
      <c r="LGN10" s="95"/>
      <c r="LGO10" s="95"/>
      <c r="LGP10" s="95"/>
      <c r="LGQ10" s="95"/>
      <c r="LGR10" s="95"/>
      <c r="LGS10" s="95"/>
      <c r="LGT10" s="95"/>
      <c r="LGU10" s="95"/>
      <c r="LGV10" s="95"/>
      <c r="LGW10" s="95"/>
      <c r="LGX10" s="95"/>
      <c r="LGY10" s="95"/>
      <c r="LGZ10" s="95"/>
      <c r="LHA10" s="95"/>
      <c r="LHB10" s="95"/>
      <c r="LHC10" s="95"/>
      <c r="LHD10" s="95"/>
      <c r="LHE10" s="95"/>
      <c r="LHF10" s="95"/>
      <c r="LHG10" s="95"/>
      <c r="LHH10" s="95"/>
      <c r="LHI10" s="95"/>
      <c r="LHJ10" s="95"/>
      <c r="LHK10" s="95"/>
      <c r="LHL10" s="95"/>
      <c r="LHM10" s="95"/>
      <c r="LHN10" s="95"/>
      <c r="LHO10" s="95"/>
      <c r="LHP10" s="95"/>
      <c r="LHQ10" s="95"/>
      <c r="LHR10" s="95"/>
      <c r="LHS10" s="95"/>
      <c r="LHT10" s="95"/>
      <c r="LHU10" s="95"/>
      <c r="LHV10" s="95"/>
      <c r="LHW10" s="95"/>
      <c r="LHX10" s="95"/>
      <c r="LHY10" s="95"/>
      <c r="LHZ10" s="95"/>
      <c r="LIA10" s="95"/>
      <c r="LIB10" s="95"/>
      <c r="LIC10" s="95"/>
      <c r="LID10" s="95"/>
      <c r="LIE10" s="95"/>
      <c r="LIF10" s="95"/>
      <c r="LIG10" s="95"/>
      <c r="LIH10" s="95"/>
      <c r="LII10" s="95"/>
      <c r="LIJ10" s="95"/>
      <c r="LIK10" s="95"/>
      <c r="LIL10" s="95"/>
      <c r="LIM10" s="95"/>
      <c r="LIN10" s="95"/>
      <c r="LIO10" s="95"/>
      <c r="LIP10" s="95"/>
      <c r="LIQ10" s="95"/>
      <c r="LIR10" s="95"/>
      <c r="LIS10" s="95"/>
      <c r="LIT10" s="95"/>
      <c r="LIU10" s="95"/>
      <c r="LIV10" s="95"/>
      <c r="LIW10" s="95"/>
      <c r="LIX10" s="95"/>
      <c r="LIY10" s="95"/>
      <c r="LIZ10" s="95"/>
      <c r="LJA10" s="95"/>
      <c r="LJB10" s="95"/>
      <c r="LJC10" s="95"/>
      <c r="LJD10" s="95"/>
      <c r="LJE10" s="95"/>
      <c r="LJF10" s="95"/>
      <c r="LJG10" s="95"/>
      <c r="LJH10" s="95"/>
      <c r="LJI10" s="95"/>
      <c r="LJJ10" s="95"/>
      <c r="LJK10" s="95"/>
      <c r="LJL10" s="95"/>
      <c r="LJM10" s="95"/>
      <c r="LJN10" s="95"/>
      <c r="LJO10" s="95"/>
      <c r="LJP10" s="95"/>
      <c r="LJQ10" s="95"/>
      <c r="LJR10" s="95"/>
      <c r="LJS10" s="95"/>
      <c r="LJT10" s="95"/>
      <c r="LJU10" s="95"/>
      <c r="LJV10" s="95"/>
      <c r="LJW10" s="95"/>
      <c r="LJX10" s="95"/>
      <c r="LJY10" s="95"/>
      <c r="LJZ10" s="95"/>
      <c r="LKA10" s="95"/>
      <c r="LKB10" s="95"/>
      <c r="LKC10" s="95"/>
      <c r="LKD10" s="95"/>
      <c r="LKE10" s="95"/>
      <c r="LKF10" s="95"/>
      <c r="LKG10" s="95"/>
      <c r="LKH10" s="95"/>
      <c r="LKI10" s="95"/>
      <c r="LKJ10" s="95"/>
      <c r="LKK10" s="95"/>
      <c r="LKL10" s="95"/>
      <c r="LKM10" s="95"/>
      <c r="LKN10" s="95"/>
      <c r="LKO10" s="95"/>
      <c r="LKP10" s="95"/>
      <c r="LKQ10" s="95"/>
      <c r="LKR10" s="95"/>
      <c r="LKS10" s="95"/>
      <c r="LKT10" s="95"/>
      <c r="LKU10" s="95"/>
      <c r="LKV10" s="95"/>
      <c r="LKW10" s="95"/>
      <c r="LKX10" s="95"/>
      <c r="LKY10" s="95"/>
      <c r="LKZ10" s="95"/>
      <c r="LLA10" s="95"/>
      <c r="LLB10" s="95"/>
      <c r="LLC10" s="95"/>
      <c r="LLD10" s="95"/>
      <c r="LLE10" s="95"/>
      <c r="LLF10" s="95"/>
      <c r="LLG10" s="95"/>
      <c r="LLH10" s="95"/>
      <c r="LLI10" s="95"/>
      <c r="LLJ10" s="95"/>
      <c r="LLK10" s="95"/>
      <c r="LLL10" s="95"/>
      <c r="LLM10" s="95"/>
      <c r="LLN10" s="95"/>
      <c r="LLO10" s="95"/>
      <c r="LLP10" s="95"/>
      <c r="LLQ10" s="95"/>
      <c r="LLR10" s="95"/>
      <c r="LLS10" s="95"/>
      <c r="LLT10" s="95"/>
      <c r="LLU10" s="95"/>
      <c r="LLV10" s="95"/>
      <c r="LLW10" s="95"/>
      <c r="LLX10" s="95"/>
      <c r="LLY10" s="95"/>
      <c r="LLZ10" s="95"/>
      <c r="LMA10" s="95"/>
      <c r="LMB10" s="95"/>
      <c r="LMC10" s="95"/>
      <c r="LMD10" s="95"/>
      <c r="LME10" s="95"/>
      <c r="LMF10" s="95"/>
      <c r="LMG10" s="95"/>
      <c r="LMH10" s="95"/>
      <c r="LMI10" s="95"/>
      <c r="LMJ10" s="95"/>
      <c r="LMK10" s="95"/>
      <c r="LML10" s="95"/>
      <c r="LMM10" s="95"/>
      <c r="LMN10" s="95"/>
      <c r="LMO10" s="95"/>
      <c r="LMP10" s="95"/>
      <c r="LMQ10" s="95"/>
      <c r="LMR10" s="95"/>
      <c r="LMS10" s="95"/>
      <c r="LMT10" s="95"/>
      <c r="LMU10" s="95"/>
      <c r="LMV10" s="95"/>
      <c r="LMW10" s="95"/>
      <c r="LMX10" s="95"/>
      <c r="LMY10" s="95"/>
      <c r="LMZ10" s="95"/>
      <c r="LNA10" s="95"/>
      <c r="LNB10" s="95"/>
      <c r="LNC10" s="95"/>
      <c r="LND10" s="95"/>
      <c r="LNE10" s="95"/>
      <c r="LNF10" s="95"/>
      <c r="LNG10" s="95"/>
      <c r="LNH10" s="95"/>
      <c r="LNI10" s="95"/>
      <c r="LNJ10" s="95"/>
      <c r="LNK10" s="95"/>
      <c r="LNL10" s="95"/>
      <c r="LNM10" s="95"/>
      <c r="LNN10" s="95"/>
      <c r="LNO10" s="95"/>
      <c r="LNP10" s="95"/>
      <c r="LNQ10" s="95"/>
      <c r="LNR10" s="95"/>
      <c r="LNS10" s="95"/>
      <c r="LNT10" s="95"/>
      <c r="LNU10" s="95"/>
      <c r="LNV10" s="95"/>
      <c r="LNW10" s="95"/>
      <c r="LNX10" s="95"/>
      <c r="LNY10" s="95"/>
      <c r="LNZ10" s="95"/>
      <c r="LOA10" s="95"/>
      <c r="LOB10" s="95"/>
      <c r="LOC10" s="95"/>
      <c r="LOD10" s="95"/>
      <c r="LOE10" s="95"/>
      <c r="LOF10" s="95"/>
      <c r="LOG10" s="95"/>
      <c r="LOH10" s="95"/>
      <c r="LOI10" s="95"/>
      <c r="LOJ10" s="95"/>
      <c r="LOK10" s="95"/>
      <c r="LOL10" s="95"/>
      <c r="LOM10" s="95"/>
      <c r="LON10" s="95"/>
      <c r="LOO10" s="95"/>
      <c r="LOP10" s="95"/>
      <c r="LOQ10" s="95"/>
      <c r="LOR10" s="95"/>
      <c r="LOS10" s="95"/>
      <c r="LOT10" s="95"/>
      <c r="LOU10" s="95"/>
      <c r="LOV10" s="95"/>
      <c r="LOW10" s="95"/>
      <c r="LOX10" s="95"/>
      <c r="LOY10" s="95"/>
      <c r="LOZ10" s="95"/>
      <c r="LPA10" s="95"/>
      <c r="LPB10" s="95"/>
      <c r="LPC10" s="95"/>
      <c r="LPD10" s="95"/>
      <c r="LPE10" s="95"/>
      <c r="LPF10" s="95"/>
      <c r="LPG10" s="95"/>
      <c r="LPH10" s="95"/>
      <c r="LPI10" s="95"/>
      <c r="LPJ10" s="95"/>
      <c r="LPK10" s="95"/>
      <c r="LPL10" s="95"/>
      <c r="LPM10" s="95"/>
      <c r="LPN10" s="95"/>
      <c r="LPO10" s="95"/>
      <c r="LPP10" s="95"/>
      <c r="LPQ10" s="95"/>
      <c r="LPR10" s="95"/>
      <c r="LPS10" s="95"/>
      <c r="LPT10" s="95"/>
      <c r="LPU10" s="95"/>
      <c r="LPV10" s="95"/>
      <c r="LPW10" s="95"/>
      <c r="LPX10" s="95"/>
      <c r="LPY10" s="95"/>
      <c r="LPZ10" s="95"/>
      <c r="LQA10" s="95"/>
      <c r="LQB10" s="95"/>
      <c r="LQC10" s="95"/>
      <c r="LQD10" s="95"/>
      <c r="LQE10" s="95"/>
      <c r="LQF10" s="95"/>
      <c r="LQG10" s="95"/>
      <c r="LQH10" s="95"/>
      <c r="LQI10" s="95"/>
      <c r="LQJ10" s="95"/>
      <c r="LQK10" s="95"/>
      <c r="LQL10" s="95"/>
      <c r="LQM10" s="95"/>
      <c r="LQN10" s="95"/>
      <c r="LQO10" s="95"/>
      <c r="LQP10" s="95"/>
      <c r="LQQ10" s="95"/>
      <c r="LQR10" s="95"/>
      <c r="LQS10" s="95"/>
      <c r="LQT10" s="95"/>
      <c r="LQU10" s="95"/>
      <c r="LQV10" s="95"/>
      <c r="LQW10" s="95"/>
      <c r="LQX10" s="95"/>
      <c r="LQY10" s="95"/>
      <c r="LQZ10" s="95"/>
      <c r="LRA10" s="95"/>
      <c r="LRB10" s="95"/>
      <c r="LRC10" s="95"/>
      <c r="LRD10" s="95"/>
      <c r="LRE10" s="95"/>
      <c r="LRF10" s="95"/>
      <c r="LRG10" s="95"/>
      <c r="LRH10" s="95"/>
      <c r="LRI10" s="95"/>
      <c r="LRJ10" s="95"/>
      <c r="LRK10" s="95"/>
      <c r="LRL10" s="95"/>
      <c r="LRM10" s="95"/>
      <c r="LRN10" s="95"/>
      <c r="LRO10" s="95"/>
      <c r="LRP10" s="95"/>
      <c r="LRQ10" s="95"/>
      <c r="LRR10" s="95"/>
      <c r="LRS10" s="95"/>
      <c r="LRT10" s="95"/>
      <c r="LRU10" s="95"/>
      <c r="LRV10" s="95"/>
      <c r="LRW10" s="95"/>
      <c r="LRX10" s="95"/>
      <c r="LRY10" s="95"/>
      <c r="LRZ10" s="95"/>
      <c r="LSA10" s="95"/>
      <c r="LSB10" s="95"/>
      <c r="LSC10" s="95"/>
      <c r="LSD10" s="95"/>
      <c r="LSE10" s="95"/>
      <c r="LSF10" s="95"/>
      <c r="LSG10" s="95"/>
      <c r="LSH10" s="95"/>
      <c r="LSI10" s="95"/>
      <c r="LSJ10" s="95"/>
      <c r="LSK10" s="95"/>
      <c r="LSL10" s="95"/>
      <c r="LSM10" s="95"/>
      <c r="LSN10" s="95"/>
      <c r="LSO10" s="95"/>
      <c r="LSP10" s="95"/>
      <c r="LSQ10" s="95"/>
      <c r="LSR10" s="95"/>
      <c r="LSS10" s="95"/>
      <c r="LST10" s="95"/>
      <c r="LSU10" s="95"/>
      <c r="LSV10" s="95"/>
      <c r="LSW10" s="95"/>
      <c r="LSX10" s="95"/>
      <c r="LSY10" s="95"/>
      <c r="LSZ10" s="95"/>
      <c r="LTA10" s="95"/>
      <c r="LTB10" s="95"/>
      <c r="LTC10" s="95"/>
      <c r="LTD10" s="95"/>
      <c r="LTE10" s="95"/>
      <c r="LTF10" s="95"/>
      <c r="LTG10" s="95"/>
      <c r="LTH10" s="95"/>
      <c r="LTI10" s="95"/>
      <c r="LTJ10" s="95"/>
      <c r="LTK10" s="95"/>
      <c r="LTL10" s="95"/>
      <c r="LTM10" s="95"/>
      <c r="LTN10" s="95"/>
      <c r="LTO10" s="95"/>
      <c r="LTP10" s="95"/>
      <c r="LTQ10" s="95"/>
      <c r="LTR10" s="95"/>
      <c r="LTS10" s="95"/>
      <c r="LTT10" s="95"/>
      <c r="LTU10" s="95"/>
      <c r="LTV10" s="95"/>
      <c r="LTW10" s="95"/>
      <c r="LTX10" s="95"/>
      <c r="LTY10" s="95"/>
      <c r="LTZ10" s="95"/>
      <c r="LUA10" s="95"/>
      <c r="LUB10" s="95"/>
      <c r="LUC10" s="95"/>
      <c r="LUD10" s="95"/>
      <c r="LUE10" s="95"/>
      <c r="LUF10" s="95"/>
      <c r="LUG10" s="95"/>
      <c r="LUH10" s="95"/>
      <c r="LUI10" s="95"/>
      <c r="LUJ10" s="95"/>
      <c r="LUK10" s="95"/>
      <c r="LUL10" s="95"/>
      <c r="LUM10" s="95"/>
      <c r="LUN10" s="95"/>
      <c r="LUO10" s="95"/>
      <c r="LUP10" s="95"/>
      <c r="LUQ10" s="95"/>
      <c r="LUR10" s="95"/>
      <c r="LUS10" s="95"/>
      <c r="LUT10" s="95"/>
      <c r="LUU10" s="95"/>
      <c r="LUV10" s="95"/>
      <c r="LUW10" s="95"/>
      <c r="LUX10" s="95"/>
      <c r="LUY10" s="95"/>
      <c r="LUZ10" s="95"/>
      <c r="LVA10" s="95"/>
      <c r="LVB10" s="95"/>
      <c r="LVC10" s="95"/>
      <c r="LVD10" s="95"/>
      <c r="LVE10" s="95"/>
      <c r="LVF10" s="95"/>
      <c r="LVG10" s="95"/>
      <c r="LVH10" s="95"/>
      <c r="LVI10" s="95"/>
      <c r="LVJ10" s="95"/>
      <c r="LVK10" s="95"/>
      <c r="LVL10" s="95"/>
      <c r="LVM10" s="95"/>
      <c r="LVN10" s="95"/>
      <c r="LVO10" s="95"/>
      <c r="LVP10" s="95"/>
      <c r="LVQ10" s="95"/>
      <c r="LVR10" s="95"/>
      <c r="LVS10" s="95"/>
      <c r="LVT10" s="95"/>
      <c r="LVU10" s="95"/>
      <c r="LVV10" s="95"/>
      <c r="LVW10" s="95"/>
      <c r="LVX10" s="95"/>
      <c r="LVY10" s="95"/>
      <c r="LVZ10" s="95"/>
      <c r="LWA10" s="95"/>
      <c r="LWB10" s="95"/>
      <c r="LWC10" s="95"/>
      <c r="LWD10" s="95"/>
      <c r="LWE10" s="95"/>
      <c r="LWF10" s="95"/>
      <c r="LWG10" s="95"/>
      <c r="LWH10" s="95"/>
      <c r="LWI10" s="95"/>
      <c r="LWJ10" s="95"/>
      <c r="LWK10" s="95"/>
      <c r="LWL10" s="95"/>
      <c r="LWM10" s="95"/>
      <c r="LWN10" s="95"/>
      <c r="LWO10" s="95"/>
      <c r="LWP10" s="95"/>
      <c r="LWQ10" s="95"/>
      <c r="LWR10" s="95"/>
      <c r="LWS10" s="95"/>
      <c r="LWT10" s="95"/>
      <c r="LWU10" s="95"/>
      <c r="LWV10" s="95"/>
      <c r="LWW10" s="95"/>
      <c r="LWX10" s="95"/>
      <c r="LWY10" s="95"/>
      <c r="LWZ10" s="95"/>
      <c r="LXA10" s="95"/>
      <c r="LXB10" s="95"/>
      <c r="LXC10" s="95"/>
      <c r="LXD10" s="95"/>
      <c r="LXE10" s="95"/>
      <c r="LXF10" s="95"/>
      <c r="LXG10" s="95"/>
      <c r="LXH10" s="95"/>
      <c r="LXI10" s="95"/>
      <c r="LXJ10" s="95"/>
      <c r="LXK10" s="95"/>
      <c r="LXL10" s="95"/>
      <c r="LXM10" s="95"/>
      <c r="LXN10" s="95"/>
      <c r="LXO10" s="95"/>
      <c r="LXP10" s="95"/>
      <c r="LXQ10" s="95"/>
      <c r="LXR10" s="95"/>
      <c r="LXS10" s="95"/>
      <c r="LXT10" s="95"/>
      <c r="LXU10" s="95"/>
      <c r="LXV10" s="95"/>
      <c r="LXW10" s="95"/>
      <c r="LXX10" s="95"/>
      <c r="LXY10" s="95"/>
      <c r="LXZ10" s="95"/>
      <c r="LYA10" s="95"/>
      <c r="LYB10" s="95"/>
      <c r="LYC10" s="95"/>
      <c r="LYD10" s="95"/>
      <c r="LYE10" s="95"/>
      <c r="LYF10" s="95"/>
      <c r="LYG10" s="95"/>
      <c r="LYH10" s="95"/>
      <c r="LYI10" s="95"/>
      <c r="LYJ10" s="95"/>
      <c r="LYK10" s="95"/>
      <c r="LYL10" s="95"/>
      <c r="LYM10" s="95"/>
      <c r="LYN10" s="95"/>
      <c r="LYO10" s="95"/>
      <c r="LYP10" s="95"/>
      <c r="LYQ10" s="95"/>
      <c r="LYR10" s="95"/>
      <c r="LYS10" s="95"/>
      <c r="LYT10" s="95"/>
      <c r="LYU10" s="95"/>
      <c r="LYV10" s="95"/>
      <c r="LYW10" s="95"/>
      <c r="LYX10" s="95"/>
      <c r="LYY10" s="95"/>
      <c r="LYZ10" s="95"/>
      <c r="LZA10" s="95"/>
      <c r="LZB10" s="95"/>
      <c r="LZC10" s="95"/>
      <c r="LZD10" s="95"/>
      <c r="LZE10" s="95"/>
      <c r="LZF10" s="95"/>
      <c r="LZG10" s="95"/>
      <c r="LZH10" s="95"/>
      <c r="LZI10" s="95"/>
      <c r="LZJ10" s="95"/>
      <c r="LZK10" s="95"/>
      <c r="LZL10" s="95"/>
      <c r="LZM10" s="95"/>
      <c r="LZN10" s="95"/>
      <c r="LZO10" s="95"/>
      <c r="LZP10" s="95"/>
      <c r="LZQ10" s="95"/>
      <c r="LZR10" s="95"/>
      <c r="LZS10" s="95"/>
      <c r="LZT10" s="95"/>
      <c r="LZU10" s="95"/>
      <c r="LZV10" s="95"/>
      <c r="LZW10" s="95"/>
      <c r="LZX10" s="95"/>
      <c r="LZY10" s="95"/>
      <c r="LZZ10" s="95"/>
      <c r="MAA10" s="95"/>
      <c r="MAB10" s="95"/>
      <c r="MAC10" s="95"/>
      <c r="MAD10" s="95"/>
      <c r="MAE10" s="95"/>
      <c r="MAF10" s="95"/>
      <c r="MAG10" s="95"/>
      <c r="MAH10" s="95"/>
      <c r="MAI10" s="95"/>
      <c r="MAJ10" s="95"/>
      <c r="MAK10" s="95"/>
      <c r="MAL10" s="95"/>
      <c r="MAM10" s="95"/>
      <c r="MAN10" s="95"/>
      <c r="MAO10" s="95"/>
      <c r="MAP10" s="95"/>
      <c r="MAQ10" s="95"/>
      <c r="MAR10" s="95"/>
      <c r="MAS10" s="95"/>
      <c r="MAT10" s="95"/>
      <c r="MAU10" s="95"/>
      <c r="MAV10" s="95"/>
      <c r="MAW10" s="95"/>
      <c r="MAX10" s="95"/>
      <c r="MAY10" s="95"/>
      <c r="MAZ10" s="95"/>
      <c r="MBA10" s="95"/>
      <c r="MBB10" s="95"/>
      <c r="MBC10" s="95"/>
      <c r="MBD10" s="95"/>
      <c r="MBE10" s="95"/>
      <c r="MBF10" s="95"/>
      <c r="MBG10" s="95"/>
      <c r="MBH10" s="95"/>
      <c r="MBI10" s="95"/>
      <c r="MBJ10" s="95"/>
      <c r="MBK10" s="95"/>
      <c r="MBL10" s="95"/>
      <c r="MBM10" s="95"/>
      <c r="MBN10" s="95"/>
      <c r="MBO10" s="95"/>
      <c r="MBP10" s="95"/>
      <c r="MBQ10" s="95"/>
      <c r="MBR10" s="95"/>
      <c r="MBS10" s="95"/>
      <c r="MBT10" s="95"/>
      <c r="MBU10" s="95"/>
      <c r="MBV10" s="95"/>
      <c r="MBW10" s="95"/>
      <c r="MBX10" s="95"/>
      <c r="MBY10" s="95"/>
      <c r="MBZ10" s="95"/>
      <c r="MCA10" s="95"/>
      <c r="MCB10" s="95"/>
      <c r="MCC10" s="95"/>
      <c r="MCD10" s="95"/>
      <c r="MCE10" s="95"/>
      <c r="MCF10" s="95"/>
      <c r="MCG10" s="95"/>
      <c r="MCH10" s="95"/>
      <c r="MCI10" s="95"/>
      <c r="MCJ10" s="95"/>
      <c r="MCK10" s="95"/>
      <c r="MCL10" s="95"/>
      <c r="MCM10" s="95"/>
      <c r="MCN10" s="95"/>
      <c r="MCO10" s="95"/>
      <c r="MCP10" s="95"/>
      <c r="MCQ10" s="95"/>
      <c r="MCR10" s="95"/>
      <c r="MCS10" s="95"/>
      <c r="MCT10" s="95"/>
      <c r="MCU10" s="95"/>
      <c r="MCV10" s="95"/>
      <c r="MCW10" s="95"/>
      <c r="MCX10" s="95"/>
      <c r="MCY10" s="95"/>
      <c r="MCZ10" s="95"/>
      <c r="MDA10" s="95"/>
      <c r="MDB10" s="95"/>
      <c r="MDC10" s="95"/>
      <c r="MDD10" s="95"/>
      <c r="MDE10" s="95"/>
      <c r="MDF10" s="95"/>
      <c r="MDG10" s="95"/>
      <c r="MDH10" s="95"/>
      <c r="MDI10" s="95"/>
      <c r="MDJ10" s="95"/>
      <c r="MDK10" s="95"/>
      <c r="MDL10" s="95"/>
      <c r="MDM10" s="95"/>
      <c r="MDN10" s="95"/>
      <c r="MDO10" s="95"/>
      <c r="MDP10" s="95"/>
      <c r="MDQ10" s="95"/>
      <c r="MDR10" s="95"/>
      <c r="MDS10" s="95"/>
      <c r="MDT10" s="95"/>
      <c r="MDU10" s="95"/>
      <c r="MDV10" s="95"/>
      <c r="MDW10" s="95"/>
      <c r="MDX10" s="95"/>
      <c r="MDY10" s="95"/>
      <c r="MDZ10" s="95"/>
      <c r="MEA10" s="95"/>
      <c r="MEB10" s="95"/>
      <c r="MEC10" s="95"/>
      <c r="MED10" s="95"/>
      <c r="MEE10" s="95"/>
      <c r="MEF10" s="95"/>
      <c r="MEG10" s="95"/>
      <c r="MEH10" s="95"/>
      <c r="MEI10" s="95"/>
      <c r="MEJ10" s="95"/>
      <c r="MEK10" s="95"/>
      <c r="MEL10" s="95"/>
      <c r="MEM10" s="95"/>
      <c r="MEN10" s="95"/>
      <c r="MEO10" s="95"/>
      <c r="MEP10" s="95"/>
      <c r="MEQ10" s="95"/>
      <c r="MER10" s="95"/>
      <c r="MES10" s="95"/>
      <c r="MET10" s="95"/>
      <c r="MEU10" s="95"/>
      <c r="MEV10" s="95"/>
      <c r="MEW10" s="95"/>
      <c r="MEX10" s="95"/>
      <c r="MEY10" s="95"/>
      <c r="MEZ10" s="95"/>
      <c r="MFA10" s="95"/>
      <c r="MFB10" s="95"/>
      <c r="MFC10" s="95"/>
      <c r="MFD10" s="95"/>
      <c r="MFE10" s="95"/>
      <c r="MFF10" s="95"/>
      <c r="MFG10" s="95"/>
      <c r="MFH10" s="95"/>
      <c r="MFI10" s="95"/>
      <c r="MFJ10" s="95"/>
      <c r="MFK10" s="95"/>
      <c r="MFL10" s="95"/>
      <c r="MFM10" s="95"/>
      <c r="MFN10" s="95"/>
      <c r="MFO10" s="95"/>
      <c r="MFP10" s="95"/>
      <c r="MFQ10" s="95"/>
      <c r="MFR10" s="95"/>
      <c r="MFS10" s="95"/>
      <c r="MFT10" s="95"/>
      <c r="MFU10" s="95"/>
      <c r="MFV10" s="95"/>
      <c r="MFW10" s="95"/>
      <c r="MFX10" s="95"/>
      <c r="MFY10" s="95"/>
      <c r="MFZ10" s="95"/>
      <c r="MGA10" s="95"/>
      <c r="MGB10" s="95"/>
      <c r="MGC10" s="95"/>
      <c r="MGD10" s="95"/>
      <c r="MGE10" s="95"/>
      <c r="MGF10" s="95"/>
      <c r="MGG10" s="95"/>
      <c r="MGH10" s="95"/>
      <c r="MGI10" s="95"/>
      <c r="MGJ10" s="95"/>
      <c r="MGK10" s="95"/>
      <c r="MGL10" s="95"/>
      <c r="MGM10" s="95"/>
      <c r="MGN10" s="95"/>
      <c r="MGO10" s="95"/>
      <c r="MGP10" s="95"/>
      <c r="MGQ10" s="95"/>
      <c r="MGR10" s="95"/>
      <c r="MGS10" s="95"/>
      <c r="MGT10" s="95"/>
      <c r="MGU10" s="95"/>
      <c r="MGV10" s="95"/>
      <c r="MGW10" s="95"/>
      <c r="MGX10" s="95"/>
      <c r="MGY10" s="95"/>
      <c r="MGZ10" s="95"/>
      <c r="MHA10" s="95"/>
      <c r="MHB10" s="95"/>
      <c r="MHC10" s="95"/>
      <c r="MHD10" s="95"/>
      <c r="MHE10" s="95"/>
      <c r="MHF10" s="95"/>
      <c r="MHG10" s="95"/>
      <c r="MHH10" s="95"/>
      <c r="MHI10" s="95"/>
      <c r="MHJ10" s="95"/>
      <c r="MHK10" s="95"/>
      <c r="MHL10" s="95"/>
      <c r="MHM10" s="95"/>
      <c r="MHN10" s="95"/>
      <c r="MHO10" s="95"/>
      <c r="MHP10" s="95"/>
      <c r="MHQ10" s="95"/>
      <c r="MHR10" s="95"/>
      <c r="MHS10" s="95"/>
      <c r="MHT10" s="95"/>
      <c r="MHU10" s="95"/>
      <c r="MHV10" s="95"/>
      <c r="MHW10" s="95"/>
      <c r="MHX10" s="95"/>
      <c r="MHY10" s="95"/>
      <c r="MHZ10" s="95"/>
      <c r="MIA10" s="95"/>
      <c r="MIB10" s="95"/>
      <c r="MIC10" s="95"/>
      <c r="MID10" s="95"/>
      <c r="MIE10" s="95"/>
      <c r="MIF10" s="95"/>
      <c r="MIG10" s="95"/>
      <c r="MIH10" s="95"/>
      <c r="MII10" s="95"/>
      <c r="MIJ10" s="95"/>
      <c r="MIK10" s="95"/>
      <c r="MIL10" s="95"/>
      <c r="MIM10" s="95"/>
      <c r="MIN10" s="95"/>
      <c r="MIO10" s="95"/>
      <c r="MIP10" s="95"/>
      <c r="MIQ10" s="95"/>
      <c r="MIR10" s="95"/>
      <c r="MIS10" s="95"/>
      <c r="MIT10" s="95"/>
      <c r="MIU10" s="95"/>
      <c r="MIV10" s="95"/>
      <c r="MIW10" s="95"/>
      <c r="MIX10" s="95"/>
      <c r="MIY10" s="95"/>
      <c r="MIZ10" s="95"/>
      <c r="MJA10" s="95"/>
      <c r="MJB10" s="95"/>
      <c r="MJC10" s="95"/>
      <c r="MJD10" s="95"/>
      <c r="MJE10" s="95"/>
      <c r="MJF10" s="95"/>
      <c r="MJG10" s="95"/>
      <c r="MJH10" s="95"/>
      <c r="MJI10" s="95"/>
      <c r="MJJ10" s="95"/>
      <c r="MJK10" s="95"/>
      <c r="MJL10" s="95"/>
      <c r="MJM10" s="95"/>
      <c r="MJN10" s="95"/>
      <c r="MJO10" s="95"/>
      <c r="MJP10" s="95"/>
      <c r="MJQ10" s="95"/>
      <c r="MJR10" s="95"/>
      <c r="MJS10" s="95"/>
      <c r="MJT10" s="95"/>
      <c r="MJU10" s="95"/>
      <c r="MJV10" s="95"/>
      <c r="MJW10" s="95"/>
      <c r="MJX10" s="95"/>
      <c r="MJY10" s="95"/>
      <c r="MJZ10" s="95"/>
      <c r="MKA10" s="95"/>
      <c r="MKB10" s="95"/>
      <c r="MKC10" s="95"/>
      <c r="MKD10" s="95"/>
      <c r="MKE10" s="95"/>
      <c r="MKF10" s="95"/>
      <c r="MKG10" s="95"/>
      <c r="MKH10" s="95"/>
      <c r="MKI10" s="95"/>
      <c r="MKJ10" s="95"/>
      <c r="MKK10" s="95"/>
      <c r="MKL10" s="95"/>
      <c r="MKM10" s="95"/>
      <c r="MKN10" s="95"/>
      <c r="MKO10" s="95"/>
      <c r="MKP10" s="95"/>
      <c r="MKQ10" s="95"/>
      <c r="MKR10" s="95"/>
      <c r="MKS10" s="95"/>
      <c r="MKT10" s="95"/>
      <c r="MKU10" s="95"/>
      <c r="MKV10" s="95"/>
      <c r="MKW10" s="95"/>
      <c r="MKX10" s="95"/>
      <c r="MKY10" s="95"/>
      <c r="MKZ10" s="95"/>
      <c r="MLA10" s="95"/>
      <c r="MLB10" s="95"/>
      <c r="MLC10" s="95"/>
      <c r="MLD10" s="95"/>
      <c r="MLE10" s="95"/>
      <c r="MLF10" s="95"/>
      <c r="MLG10" s="95"/>
      <c r="MLH10" s="95"/>
      <c r="MLI10" s="95"/>
      <c r="MLJ10" s="95"/>
      <c r="MLK10" s="95"/>
      <c r="MLL10" s="95"/>
      <c r="MLM10" s="95"/>
      <c r="MLN10" s="95"/>
      <c r="MLO10" s="95"/>
      <c r="MLP10" s="95"/>
      <c r="MLQ10" s="95"/>
      <c r="MLR10" s="95"/>
      <c r="MLS10" s="95"/>
      <c r="MLT10" s="95"/>
      <c r="MLU10" s="95"/>
      <c r="MLV10" s="95"/>
      <c r="MLW10" s="95"/>
      <c r="MLX10" s="95"/>
      <c r="MLY10" s="95"/>
      <c r="MLZ10" s="95"/>
      <c r="MMA10" s="95"/>
      <c r="MMB10" s="95"/>
      <c r="MMC10" s="95"/>
      <c r="MMD10" s="95"/>
      <c r="MME10" s="95"/>
      <c r="MMF10" s="95"/>
      <c r="MMG10" s="95"/>
      <c r="MMH10" s="95"/>
      <c r="MMI10" s="95"/>
      <c r="MMJ10" s="95"/>
      <c r="MMK10" s="95"/>
      <c r="MML10" s="95"/>
      <c r="MMM10" s="95"/>
      <c r="MMN10" s="95"/>
      <c r="MMO10" s="95"/>
      <c r="MMP10" s="95"/>
      <c r="MMQ10" s="95"/>
      <c r="MMR10" s="95"/>
      <c r="MMS10" s="95"/>
      <c r="MMT10" s="95"/>
      <c r="MMU10" s="95"/>
      <c r="MMV10" s="95"/>
      <c r="MMW10" s="95"/>
      <c r="MMX10" s="95"/>
      <c r="MMY10" s="95"/>
      <c r="MMZ10" s="95"/>
      <c r="MNA10" s="95"/>
      <c r="MNB10" s="95"/>
      <c r="MNC10" s="95"/>
      <c r="MND10" s="95"/>
      <c r="MNE10" s="95"/>
      <c r="MNF10" s="95"/>
      <c r="MNG10" s="95"/>
      <c r="MNH10" s="95"/>
      <c r="MNI10" s="95"/>
      <c r="MNJ10" s="95"/>
      <c r="MNK10" s="95"/>
      <c r="MNL10" s="95"/>
      <c r="MNM10" s="95"/>
      <c r="MNN10" s="95"/>
      <c r="MNO10" s="95"/>
      <c r="MNP10" s="95"/>
      <c r="MNQ10" s="95"/>
      <c r="MNR10" s="95"/>
      <c r="MNS10" s="95"/>
      <c r="MNT10" s="95"/>
      <c r="MNU10" s="95"/>
      <c r="MNV10" s="95"/>
      <c r="MNW10" s="95"/>
      <c r="MNX10" s="95"/>
      <c r="MNY10" s="95"/>
      <c r="MNZ10" s="95"/>
      <c r="MOA10" s="95"/>
      <c r="MOB10" s="95"/>
      <c r="MOC10" s="95"/>
      <c r="MOD10" s="95"/>
      <c r="MOE10" s="95"/>
      <c r="MOF10" s="95"/>
      <c r="MOG10" s="95"/>
      <c r="MOH10" s="95"/>
      <c r="MOI10" s="95"/>
      <c r="MOJ10" s="95"/>
      <c r="MOK10" s="95"/>
      <c r="MOL10" s="95"/>
      <c r="MOM10" s="95"/>
      <c r="MON10" s="95"/>
      <c r="MOO10" s="95"/>
      <c r="MOP10" s="95"/>
      <c r="MOQ10" s="95"/>
      <c r="MOR10" s="95"/>
      <c r="MOS10" s="95"/>
      <c r="MOT10" s="95"/>
      <c r="MOU10" s="95"/>
      <c r="MOV10" s="95"/>
      <c r="MOW10" s="95"/>
      <c r="MOX10" s="95"/>
      <c r="MOY10" s="95"/>
      <c r="MOZ10" s="95"/>
      <c r="MPA10" s="95"/>
      <c r="MPB10" s="95"/>
      <c r="MPC10" s="95"/>
      <c r="MPD10" s="95"/>
      <c r="MPE10" s="95"/>
      <c r="MPF10" s="95"/>
      <c r="MPG10" s="95"/>
      <c r="MPH10" s="95"/>
      <c r="MPI10" s="95"/>
      <c r="MPJ10" s="95"/>
      <c r="MPK10" s="95"/>
      <c r="MPL10" s="95"/>
      <c r="MPM10" s="95"/>
      <c r="MPN10" s="95"/>
      <c r="MPO10" s="95"/>
      <c r="MPP10" s="95"/>
      <c r="MPQ10" s="95"/>
      <c r="MPR10" s="95"/>
      <c r="MPS10" s="95"/>
      <c r="MPT10" s="95"/>
      <c r="MPU10" s="95"/>
      <c r="MPV10" s="95"/>
      <c r="MPW10" s="95"/>
      <c r="MPX10" s="95"/>
      <c r="MPY10" s="95"/>
      <c r="MPZ10" s="95"/>
      <c r="MQA10" s="95"/>
      <c r="MQB10" s="95"/>
      <c r="MQC10" s="95"/>
      <c r="MQD10" s="95"/>
      <c r="MQE10" s="95"/>
      <c r="MQF10" s="95"/>
      <c r="MQG10" s="95"/>
      <c r="MQH10" s="95"/>
      <c r="MQI10" s="95"/>
      <c r="MQJ10" s="95"/>
      <c r="MQK10" s="95"/>
      <c r="MQL10" s="95"/>
      <c r="MQM10" s="95"/>
      <c r="MQN10" s="95"/>
      <c r="MQO10" s="95"/>
      <c r="MQP10" s="95"/>
      <c r="MQQ10" s="95"/>
      <c r="MQR10" s="95"/>
      <c r="MQS10" s="95"/>
      <c r="MQT10" s="95"/>
      <c r="MQU10" s="95"/>
      <c r="MQV10" s="95"/>
      <c r="MQW10" s="95"/>
      <c r="MQX10" s="95"/>
      <c r="MQY10" s="95"/>
      <c r="MQZ10" s="95"/>
      <c r="MRA10" s="95"/>
      <c r="MRB10" s="95"/>
      <c r="MRC10" s="95"/>
      <c r="MRD10" s="95"/>
      <c r="MRE10" s="95"/>
      <c r="MRF10" s="95"/>
      <c r="MRG10" s="95"/>
      <c r="MRH10" s="95"/>
      <c r="MRI10" s="95"/>
      <c r="MRJ10" s="95"/>
      <c r="MRK10" s="95"/>
      <c r="MRL10" s="95"/>
      <c r="MRM10" s="95"/>
      <c r="MRN10" s="95"/>
      <c r="MRO10" s="95"/>
      <c r="MRP10" s="95"/>
      <c r="MRQ10" s="95"/>
      <c r="MRR10" s="95"/>
      <c r="MRS10" s="95"/>
      <c r="MRT10" s="95"/>
      <c r="MRU10" s="95"/>
      <c r="MRV10" s="95"/>
      <c r="MRW10" s="95"/>
      <c r="MRX10" s="95"/>
      <c r="MRY10" s="95"/>
      <c r="MRZ10" s="95"/>
      <c r="MSA10" s="95"/>
      <c r="MSB10" s="95"/>
      <c r="MSC10" s="95"/>
      <c r="MSD10" s="95"/>
      <c r="MSE10" s="95"/>
      <c r="MSF10" s="95"/>
      <c r="MSG10" s="95"/>
      <c r="MSH10" s="95"/>
      <c r="MSI10" s="95"/>
      <c r="MSJ10" s="95"/>
      <c r="MSK10" s="95"/>
      <c r="MSL10" s="95"/>
      <c r="MSM10" s="95"/>
      <c r="MSN10" s="95"/>
      <c r="MSO10" s="95"/>
      <c r="MSP10" s="95"/>
      <c r="MSQ10" s="95"/>
      <c r="MSR10" s="95"/>
      <c r="MSS10" s="95"/>
      <c r="MST10" s="95"/>
      <c r="MSU10" s="95"/>
      <c r="MSV10" s="95"/>
      <c r="MSW10" s="95"/>
      <c r="MSX10" s="95"/>
      <c r="MSY10" s="95"/>
      <c r="MSZ10" s="95"/>
      <c r="MTA10" s="95"/>
      <c r="MTB10" s="95"/>
      <c r="MTC10" s="95"/>
      <c r="MTD10" s="95"/>
      <c r="MTE10" s="95"/>
      <c r="MTF10" s="95"/>
      <c r="MTG10" s="95"/>
      <c r="MTH10" s="95"/>
      <c r="MTI10" s="95"/>
      <c r="MTJ10" s="95"/>
      <c r="MTK10" s="95"/>
      <c r="MTL10" s="95"/>
      <c r="MTM10" s="95"/>
      <c r="MTN10" s="95"/>
      <c r="MTO10" s="95"/>
      <c r="MTP10" s="95"/>
      <c r="MTQ10" s="95"/>
      <c r="MTR10" s="95"/>
      <c r="MTS10" s="95"/>
      <c r="MTT10" s="95"/>
      <c r="MTU10" s="95"/>
      <c r="MTV10" s="95"/>
      <c r="MTW10" s="95"/>
      <c r="MTX10" s="95"/>
      <c r="MTY10" s="95"/>
      <c r="MTZ10" s="95"/>
      <c r="MUA10" s="95"/>
      <c r="MUB10" s="95"/>
      <c r="MUC10" s="95"/>
      <c r="MUD10" s="95"/>
      <c r="MUE10" s="95"/>
      <c r="MUF10" s="95"/>
      <c r="MUG10" s="95"/>
      <c r="MUH10" s="95"/>
      <c r="MUI10" s="95"/>
      <c r="MUJ10" s="95"/>
      <c r="MUK10" s="95"/>
      <c r="MUL10" s="95"/>
      <c r="MUM10" s="95"/>
      <c r="MUN10" s="95"/>
      <c r="MUO10" s="95"/>
      <c r="MUP10" s="95"/>
      <c r="MUQ10" s="95"/>
      <c r="MUR10" s="95"/>
      <c r="MUS10" s="95"/>
      <c r="MUT10" s="95"/>
      <c r="MUU10" s="95"/>
      <c r="MUV10" s="95"/>
      <c r="MUW10" s="95"/>
      <c r="MUX10" s="95"/>
      <c r="MUY10" s="95"/>
      <c r="MUZ10" s="95"/>
      <c r="MVA10" s="95"/>
      <c r="MVB10" s="95"/>
      <c r="MVC10" s="95"/>
      <c r="MVD10" s="95"/>
      <c r="MVE10" s="95"/>
      <c r="MVF10" s="95"/>
      <c r="MVG10" s="95"/>
      <c r="MVH10" s="95"/>
      <c r="MVI10" s="95"/>
      <c r="MVJ10" s="95"/>
      <c r="MVK10" s="95"/>
      <c r="MVL10" s="95"/>
      <c r="MVM10" s="95"/>
      <c r="MVN10" s="95"/>
      <c r="MVO10" s="95"/>
      <c r="MVP10" s="95"/>
      <c r="MVQ10" s="95"/>
      <c r="MVR10" s="95"/>
      <c r="MVS10" s="95"/>
      <c r="MVT10" s="95"/>
      <c r="MVU10" s="95"/>
      <c r="MVV10" s="95"/>
      <c r="MVW10" s="95"/>
      <c r="MVX10" s="95"/>
      <c r="MVY10" s="95"/>
      <c r="MVZ10" s="95"/>
      <c r="MWA10" s="95"/>
      <c r="MWB10" s="95"/>
      <c r="MWC10" s="95"/>
      <c r="MWD10" s="95"/>
      <c r="MWE10" s="95"/>
      <c r="MWF10" s="95"/>
      <c r="MWG10" s="95"/>
      <c r="MWH10" s="95"/>
      <c r="MWI10" s="95"/>
      <c r="MWJ10" s="95"/>
      <c r="MWK10" s="95"/>
      <c r="MWL10" s="95"/>
      <c r="MWM10" s="95"/>
      <c r="MWN10" s="95"/>
      <c r="MWO10" s="95"/>
      <c r="MWP10" s="95"/>
      <c r="MWQ10" s="95"/>
      <c r="MWR10" s="95"/>
      <c r="MWS10" s="95"/>
      <c r="MWT10" s="95"/>
      <c r="MWU10" s="95"/>
      <c r="MWV10" s="95"/>
      <c r="MWW10" s="95"/>
      <c r="MWX10" s="95"/>
      <c r="MWY10" s="95"/>
      <c r="MWZ10" s="95"/>
      <c r="MXA10" s="95"/>
      <c r="MXB10" s="95"/>
      <c r="MXC10" s="95"/>
      <c r="MXD10" s="95"/>
      <c r="MXE10" s="95"/>
      <c r="MXF10" s="95"/>
      <c r="MXG10" s="95"/>
      <c r="MXH10" s="95"/>
      <c r="MXI10" s="95"/>
      <c r="MXJ10" s="95"/>
      <c r="MXK10" s="95"/>
      <c r="MXL10" s="95"/>
      <c r="MXM10" s="95"/>
      <c r="MXN10" s="95"/>
      <c r="MXO10" s="95"/>
      <c r="MXP10" s="95"/>
      <c r="MXQ10" s="95"/>
      <c r="MXR10" s="95"/>
      <c r="MXS10" s="95"/>
      <c r="MXT10" s="95"/>
      <c r="MXU10" s="95"/>
      <c r="MXV10" s="95"/>
      <c r="MXW10" s="95"/>
      <c r="MXX10" s="95"/>
      <c r="MXY10" s="95"/>
      <c r="MXZ10" s="95"/>
      <c r="MYA10" s="95"/>
      <c r="MYB10" s="95"/>
      <c r="MYC10" s="95"/>
      <c r="MYD10" s="95"/>
      <c r="MYE10" s="95"/>
      <c r="MYF10" s="95"/>
      <c r="MYG10" s="95"/>
      <c r="MYH10" s="95"/>
      <c r="MYI10" s="95"/>
      <c r="MYJ10" s="95"/>
      <c r="MYK10" s="95"/>
      <c r="MYL10" s="95"/>
      <c r="MYM10" s="95"/>
      <c r="MYN10" s="95"/>
      <c r="MYO10" s="95"/>
      <c r="MYP10" s="95"/>
      <c r="MYQ10" s="95"/>
      <c r="MYR10" s="95"/>
      <c r="MYS10" s="95"/>
      <c r="MYT10" s="95"/>
      <c r="MYU10" s="95"/>
      <c r="MYV10" s="95"/>
      <c r="MYW10" s="95"/>
      <c r="MYX10" s="95"/>
      <c r="MYY10" s="95"/>
      <c r="MYZ10" s="95"/>
      <c r="MZA10" s="95"/>
      <c r="MZB10" s="95"/>
      <c r="MZC10" s="95"/>
      <c r="MZD10" s="95"/>
      <c r="MZE10" s="95"/>
      <c r="MZF10" s="95"/>
      <c r="MZG10" s="95"/>
      <c r="MZH10" s="95"/>
      <c r="MZI10" s="95"/>
      <c r="MZJ10" s="95"/>
      <c r="MZK10" s="95"/>
      <c r="MZL10" s="95"/>
      <c r="MZM10" s="95"/>
      <c r="MZN10" s="95"/>
      <c r="MZO10" s="95"/>
      <c r="MZP10" s="95"/>
      <c r="MZQ10" s="95"/>
      <c r="MZR10" s="95"/>
      <c r="MZS10" s="95"/>
      <c r="MZT10" s="95"/>
      <c r="MZU10" s="95"/>
      <c r="MZV10" s="95"/>
      <c r="MZW10" s="95"/>
      <c r="MZX10" s="95"/>
      <c r="MZY10" s="95"/>
      <c r="MZZ10" s="95"/>
      <c r="NAA10" s="95"/>
      <c r="NAB10" s="95"/>
      <c r="NAC10" s="95"/>
      <c r="NAD10" s="95"/>
      <c r="NAE10" s="95"/>
      <c r="NAF10" s="95"/>
      <c r="NAG10" s="95"/>
      <c r="NAH10" s="95"/>
      <c r="NAI10" s="95"/>
      <c r="NAJ10" s="95"/>
      <c r="NAK10" s="95"/>
      <c r="NAL10" s="95"/>
      <c r="NAM10" s="95"/>
      <c r="NAN10" s="95"/>
      <c r="NAO10" s="95"/>
      <c r="NAP10" s="95"/>
      <c r="NAQ10" s="95"/>
      <c r="NAR10" s="95"/>
      <c r="NAS10" s="95"/>
      <c r="NAT10" s="95"/>
      <c r="NAU10" s="95"/>
      <c r="NAV10" s="95"/>
      <c r="NAW10" s="95"/>
      <c r="NAX10" s="95"/>
      <c r="NAY10" s="95"/>
      <c r="NAZ10" s="95"/>
      <c r="NBA10" s="95"/>
      <c r="NBB10" s="95"/>
      <c r="NBC10" s="95"/>
      <c r="NBD10" s="95"/>
      <c r="NBE10" s="95"/>
      <c r="NBF10" s="95"/>
      <c r="NBG10" s="95"/>
      <c r="NBH10" s="95"/>
      <c r="NBI10" s="95"/>
      <c r="NBJ10" s="95"/>
      <c r="NBK10" s="95"/>
      <c r="NBL10" s="95"/>
      <c r="NBM10" s="95"/>
      <c r="NBN10" s="95"/>
      <c r="NBO10" s="95"/>
      <c r="NBP10" s="95"/>
      <c r="NBQ10" s="95"/>
      <c r="NBR10" s="95"/>
      <c r="NBS10" s="95"/>
      <c r="NBT10" s="95"/>
      <c r="NBU10" s="95"/>
      <c r="NBV10" s="95"/>
      <c r="NBW10" s="95"/>
      <c r="NBX10" s="95"/>
      <c r="NBY10" s="95"/>
      <c r="NBZ10" s="95"/>
      <c r="NCA10" s="95"/>
      <c r="NCB10" s="95"/>
      <c r="NCC10" s="95"/>
      <c r="NCD10" s="95"/>
      <c r="NCE10" s="95"/>
      <c r="NCF10" s="95"/>
      <c r="NCG10" s="95"/>
      <c r="NCH10" s="95"/>
      <c r="NCI10" s="95"/>
      <c r="NCJ10" s="95"/>
      <c r="NCK10" s="95"/>
      <c r="NCL10" s="95"/>
      <c r="NCM10" s="95"/>
      <c r="NCN10" s="95"/>
      <c r="NCO10" s="95"/>
      <c r="NCP10" s="95"/>
      <c r="NCQ10" s="95"/>
      <c r="NCR10" s="95"/>
      <c r="NCS10" s="95"/>
      <c r="NCT10" s="95"/>
      <c r="NCU10" s="95"/>
      <c r="NCV10" s="95"/>
      <c r="NCW10" s="95"/>
      <c r="NCX10" s="95"/>
      <c r="NCY10" s="95"/>
      <c r="NCZ10" s="95"/>
      <c r="NDA10" s="95"/>
      <c r="NDB10" s="95"/>
      <c r="NDC10" s="95"/>
      <c r="NDD10" s="95"/>
      <c r="NDE10" s="95"/>
      <c r="NDF10" s="95"/>
      <c r="NDG10" s="95"/>
      <c r="NDH10" s="95"/>
      <c r="NDI10" s="95"/>
      <c r="NDJ10" s="95"/>
      <c r="NDK10" s="95"/>
      <c r="NDL10" s="95"/>
      <c r="NDM10" s="95"/>
      <c r="NDN10" s="95"/>
      <c r="NDO10" s="95"/>
      <c r="NDP10" s="95"/>
      <c r="NDQ10" s="95"/>
      <c r="NDR10" s="95"/>
      <c r="NDS10" s="95"/>
      <c r="NDT10" s="95"/>
      <c r="NDU10" s="95"/>
      <c r="NDV10" s="95"/>
      <c r="NDW10" s="95"/>
      <c r="NDX10" s="95"/>
      <c r="NDY10" s="95"/>
      <c r="NDZ10" s="95"/>
      <c r="NEA10" s="95"/>
      <c r="NEB10" s="95"/>
      <c r="NEC10" s="95"/>
      <c r="NED10" s="95"/>
      <c r="NEE10" s="95"/>
      <c r="NEF10" s="95"/>
      <c r="NEG10" s="95"/>
      <c r="NEH10" s="95"/>
      <c r="NEI10" s="95"/>
      <c r="NEJ10" s="95"/>
      <c r="NEK10" s="95"/>
      <c r="NEL10" s="95"/>
      <c r="NEM10" s="95"/>
      <c r="NEN10" s="95"/>
      <c r="NEO10" s="95"/>
      <c r="NEP10" s="95"/>
      <c r="NEQ10" s="95"/>
      <c r="NER10" s="95"/>
      <c r="NES10" s="95"/>
      <c r="NET10" s="95"/>
      <c r="NEU10" s="95"/>
      <c r="NEV10" s="95"/>
      <c r="NEW10" s="95"/>
      <c r="NEX10" s="95"/>
      <c r="NEY10" s="95"/>
      <c r="NEZ10" s="95"/>
      <c r="NFA10" s="95"/>
      <c r="NFB10" s="95"/>
      <c r="NFC10" s="95"/>
      <c r="NFD10" s="95"/>
      <c r="NFE10" s="95"/>
      <c r="NFF10" s="95"/>
      <c r="NFG10" s="95"/>
      <c r="NFH10" s="95"/>
      <c r="NFI10" s="95"/>
      <c r="NFJ10" s="95"/>
      <c r="NFK10" s="95"/>
      <c r="NFL10" s="95"/>
      <c r="NFM10" s="95"/>
      <c r="NFN10" s="95"/>
      <c r="NFO10" s="95"/>
      <c r="NFP10" s="95"/>
      <c r="NFQ10" s="95"/>
      <c r="NFR10" s="95"/>
      <c r="NFS10" s="95"/>
      <c r="NFT10" s="95"/>
      <c r="NFU10" s="95"/>
      <c r="NFV10" s="95"/>
      <c r="NFW10" s="95"/>
      <c r="NFX10" s="95"/>
      <c r="NFY10" s="95"/>
      <c r="NFZ10" s="95"/>
      <c r="NGA10" s="95"/>
      <c r="NGB10" s="95"/>
      <c r="NGC10" s="95"/>
      <c r="NGD10" s="95"/>
      <c r="NGE10" s="95"/>
      <c r="NGF10" s="95"/>
      <c r="NGG10" s="95"/>
      <c r="NGH10" s="95"/>
      <c r="NGI10" s="95"/>
      <c r="NGJ10" s="95"/>
      <c r="NGK10" s="95"/>
      <c r="NGL10" s="95"/>
      <c r="NGM10" s="95"/>
      <c r="NGN10" s="95"/>
      <c r="NGO10" s="95"/>
      <c r="NGP10" s="95"/>
      <c r="NGQ10" s="95"/>
      <c r="NGR10" s="95"/>
      <c r="NGS10" s="95"/>
      <c r="NGT10" s="95"/>
      <c r="NGU10" s="95"/>
      <c r="NGV10" s="95"/>
      <c r="NGW10" s="95"/>
      <c r="NGX10" s="95"/>
      <c r="NGY10" s="95"/>
      <c r="NGZ10" s="95"/>
      <c r="NHA10" s="95"/>
      <c r="NHB10" s="95"/>
      <c r="NHC10" s="95"/>
      <c r="NHD10" s="95"/>
      <c r="NHE10" s="95"/>
      <c r="NHF10" s="95"/>
      <c r="NHG10" s="95"/>
      <c r="NHH10" s="95"/>
      <c r="NHI10" s="95"/>
      <c r="NHJ10" s="95"/>
      <c r="NHK10" s="95"/>
      <c r="NHL10" s="95"/>
      <c r="NHM10" s="95"/>
      <c r="NHN10" s="95"/>
      <c r="NHO10" s="95"/>
      <c r="NHP10" s="95"/>
      <c r="NHQ10" s="95"/>
      <c r="NHR10" s="95"/>
      <c r="NHS10" s="95"/>
      <c r="NHT10" s="95"/>
      <c r="NHU10" s="95"/>
      <c r="NHV10" s="95"/>
      <c r="NHW10" s="95"/>
      <c r="NHX10" s="95"/>
      <c r="NHY10" s="95"/>
      <c r="NHZ10" s="95"/>
      <c r="NIA10" s="95"/>
      <c r="NIB10" s="95"/>
      <c r="NIC10" s="95"/>
      <c r="NID10" s="95"/>
      <c r="NIE10" s="95"/>
      <c r="NIF10" s="95"/>
      <c r="NIG10" s="95"/>
      <c r="NIH10" s="95"/>
      <c r="NII10" s="95"/>
      <c r="NIJ10" s="95"/>
      <c r="NIK10" s="95"/>
      <c r="NIL10" s="95"/>
      <c r="NIM10" s="95"/>
      <c r="NIN10" s="95"/>
      <c r="NIO10" s="95"/>
      <c r="NIP10" s="95"/>
      <c r="NIQ10" s="95"/>
      <c r="NIR10" s="95"/>
      <c r="NIS10" s="95"/>
      <c r="NIT10" s="95"/>
      <c r="NIU10" s="95"/>
      <c r="NIV10" s="95"/>
      <c r="NIW10" s="95"/>
      <c r="NIX10" s="95"/>
      <c r="NIY10" s="95"/>
      <c r="NIZ10" s="95"/>
      <c r="NJA10" s="95"/>
      <c r="NJB10" s="95"/>
      <c r="NJC10" s="95"/>
      <c r="NJD10" s="95"/>
      <c r="NJE10" s="95"/>
      <c r="NJF10" s="95"/>
      <c r="NJG10" s="95"/>
      <c r="NJH10" s="95"/>
      <c r="NJI10" s="95"/>
      <c r="NJJ10" s="95"/>
      <c r="NJK10" s="95"/>
      <c r="NJL10" s="95"/>
      <c r="NJM10" s="95"/>
      <c r="NJN10" s="95"/>
      <c r="NJO10" s="95"/>
      <c r="NJP10" s="95"/>
      <c r="NJQ10" s="95"/>
      <c r="NJR10" s="95"/>
      <c r="NJS10" s="95"/>
      <c r="NJT10" s="95"/>
      <c r="NJU10" s="95"/>
      <c r="NJV10" s="95"/>
      <c r="NJW10" s="95"/>
      <c r="NJX10" s="95"/>
      <c r="NJY10" s="95"/>
      <c r="NJZ10" s="95"/>
      <c r="NKA10" s="95"/>
      <c r="NKB10" s="95"/>
      <c r="NKC10" s="95"/>
      <c r="NKD10" s="95"/>
      <c r="NKE10" s="95"/>
      <c r="NKF10" s="95"/>
      <c r="NKG10" s="95"/>
      <c r="NKH10" s="95"/>
      <c r="NKI10" s="95"/>
      <c r="NKJ10" s="95"/>
      <c r="NKK10" s="95"/>
      <c r="NKL10" s="95"/>
      <c r="NKM10" s="95"/>
      <c r="NKN10" s="95"/>
      <c r="NKO10" s="95"/>
      <c r="NKP10" s="95"/>
      <c r="NKQ10" s="95"/>
      <c r="NKR10" s="95"/>
      <c r="NKS10" s="95"/>
      <c r="NKT10" s="95"/>
      <c r="NKU10" s="95"/>
      <c r="NKV10" s="95"/>
      <c r="NKW10" s="95"/>
      <c r="NKX10" s="95"/>
      <c r="NKY10" s="95"/>
      <c r="NKZ10" s="95"/>
      <c r="NLA10" s="95"/>
      <c r="NLB10" s="95"/>
      <c r="NLC10" s="95"/>
      <c r="NLD10" s="95"/>
      <c r="NLE10" s="95"/>
      <c r="NLF10" s="95"/>
      <c r="NLG10" s="95"/>
      <c r="NLH10" s="95"/>
      <c r="NLI10" s="95"/>
      <c r="NLJ10" s="95"/>
      <c r="NLK10" s="95"/>
      <c r="NLL10" s="95"/>
      <c r="NLM10" s="95"/>
      <c r="NLN10" s="95"/>
      <c r="NLO10" s="95"/>
      <c r="NLP10" s="95"/>
      <c r="NLQ10" s="95"/>
      <c r="NLR10" s="95"/>
      <c r="NLS10" s="95"/>
      <c r="NLT10" s="95"/>
      <c r="NLU10" s="95"/>
      <c r="NLV10" s="95"/>
      <c r="NLW10" s="95"/>
      <c r="NLX10" s="95"/>
      <c r="NLY10" s="95"/>
      <c r="NLZ10" s="95"/>
      <c r="NMA10" s="95"/>
      <c r="NMB10" s="95"/>
      <c r="NMC10" s="95"/>
      <c r="NMD10" s="95"/>
      <c r="NME10" s="95"/>
      <c r="NMF10" s="95"/>
      <c r="NMG10" s="95"/>
      <c r="NMH10" s="95"/>
      <c r="NMI10" s="95"/>
      <c r="NMJ10" s="95"/>
      <c r="NMK10" s="95"/>
      <c r="NML10" s="95"/>
      <c r="NMM10" s="95"/>
      <c r="NMN10" s="95"/>
      <c r="NMO10" s="95"/>
      <c r="NMP10" s="95"/>
      <c r="NMQ10" s="95"/>
      <c r="NMR10" s="95"/>
      <c r="NMS10" s="95"/>
      <c r="NMT10" s="95"/>
      <c r="NMU10" s="95"/>
      <c r="NMV10" s="95"/>
      <c r="NMW10" s="95"/>
      <c r="NMX10" s="95"/>
      <c r="NMY10" s="95"/>
      <c r="NMZ10" s="95"/>
      <c r="NNA10" s="95"/>
      <c r="NNB10" s="95"/>
      <c r="NNC10" s="95"/>
      <c r="NND10" s="95"/>
      <c r="NNE10" s="95"/>
      <c r="NNF10" s="95"/>
      <c r="NNG10" s="95"/>
      <c r="NNH10" s="95"/>
      <c r="NNI10" s="95"/>
      <c r="NNJ10" s="95"/>
      <c r="NNK10" s="95"/>
      <c r="NNL10" s="95"/>
      <c r="NNM10" s="95"/>
      <c r="NNN10" s="95"/>
      <c r="NNO10" s="95"/>
      <c r="NNP10" s="95"/>
      <c r="NNQ10" s="95"/>
      <c r="NNR10" s="95"/>
      <c r="NNS10" s="95"/>
      <c r="NNT10" s="95"/>
      <c r="NNU10" s="95"/>
      <c r="NNV10" s="95"/>
      <c r="NNW10" s="95"/>
      <c r="NNX10" s="95"/>
      <c r="NNY10" s="95"/>
      <c r="NNZ10" s="95"/>
      <c r="NOA10" s="95"/>
      <c r="NOB10" s="95"/>
      <c r="NOC10" s="95"/>
      <c r="NOD10" s="95"/>
      <c r="NOE10" s="95"/>
      <c r="NOF10" s="95"/>
      <c r="NOG10" s="95"/>
      <c r="NOH10" s="95"/>
      <c r="NOI10" s="95"/>
      <c r="NOJ10" s="95"/>
      <c r="NOK10" s="95"/>
      <c r="NOL10" s="95"/>
      <c r="NOM10" s="95"/>
      <c r="NON10" s="95"/>
      <c r="NOO10" s="95"/>
      <c r="NOP10" s="95"/>
      <c r="NOQ10" s="95"/>
      <c r="NOR10" s="95"/>
      <c r="NOS10" s="95"/>
      <c r="NOT10" s="95"/>
      <c r="NOU10" s="95"/>
      <c r="NOV10" s="95"/>
      <c r="NOW10" s="95"/>
      <c r="NOX10" s="95"/>
      <c r="NOY10" s="95"/>
      <c r="NOZ10" s="95"/>
      <c r="NPA10" s="95"/>
      <c r="NPB10" s="95"/>
      <c r="NPC10" s="95"/>
      <c r="NPD10" s="95"/>
      <c r="NPE10" s="95"/>
      <c r="NPF10" s="95"/>
      <c r="NPG10" s="95"/>
      <c r="NPH10" s="95"/>
      <c r="NPI10" s="95"/>
      <c r="NPJ10" s="95"/>
      <c r="NPK10" s="95"/>
      <c r="NPL10" s="95"/>
      <c r="NPM10" s="95"/>
      <c r="NPN10" s="95"/>
      <c r="NPO10" s="95"/>
      <c r="NPP10" s="95"/>
      <c r="NPQ10" s="95"/>
      <c r="NPR10" s="95"/>
      <c r="NPS10" s="95"/>
      <c r="NPT10" s="95"/>
      <c r="NPU10" s="95"/>
      <c r="NPV10" s="95"/>
      <c r="NPW10" s="95"/>
      <c r="NPX10" s="95"/>
      <c r="NPY10" s="95"/>
      <c r="NPZ10" s="95"/>
      <c r="NQA10" s="95"/>
      <c r="NQB10" s="95"/>
      <c r="NQC10" s="95"/>
      <c r="NQD10" s="95"/>
      <c r="NQE10" s="95"/>
      <c r="NQF10" s="95"/>
      <c r="NQG10" s="95"/>
      <c r="NQH10" s="95"/>
      <c r="NQI10" s="95"/>
      <c r="NQJ10" s="95"/>
      <c r="NQK10" s="95"/>
      <c r="NQL10" s="95"/>
      <c r="NQM10" s="95"/>
      <c r="NQN10" s="95"/>
      <c r="NQO10" s="95"/>
      <c r="NQP10" s="95"/>
      <c r="NQQ10" s="95"/>
      <c r="NQR10" s="95"/>
      <c r="NQS10" s="95"/>
      <c r="NQT10" s="95"/>
      <c r="NQU10" s="95"/>
      <c r="NQV10" s="95"/>
      <c r="NQW10" s="95"/>
      <c r="NQX10" s="95"/>
      <c r="NQY10" s="95"/>
      <c r="NQZ10" s="95"/>
      <c r="NRA10" s="95"/>
      <c r="NRB10" s="95"/>
      <c r="NRC10" s="95"/>
      <c r="NRD10" s="95"/>
      <c r="NRE10" s="95"/>
      <c r="NRF10" s="95"/>
      <c r="NRG10" s="95"/>
      <c r="NRH10" s="95"/>
      <c r="NRI10" s="95"/>
      <c r="NRJ10" s="95"/>
      <c r="NRK10" s="95"/>
      <c r="NRL10" s="95"/>
      <c r="NRM10" s="95"/>
      <c r="NRN10" s="95"/>
      <c r="NRO10" s="95"/>
      <c r="NRP10" s="95"/>
      <c r="NRQ10" s="95"/>
      <c r="NRR10" s="95"/>
      <c r="NRS10" s="95"/>
      <c r="NRT10" s="95"/>
      <c r="NRU10" s="95"/>
      <c r="NRV10" s="95"/>
      <c r="NRW10" s="95"/>
      <c r="NRX10" s="95"/>
      <c r="NRY10" s="95"/>
      <c r="NRZ10" s="95"/>
      <c r="NSA10" s="95"/>
      <c r="NSB10" s="95"/>
      <c r="NSC10" s="95"/>
      <c r="NSD10" s="95"/>
      <c r="NSE10" s="95"/>
      <c r="NSF10" s="95"/>
      <c r="NSG10" s="95"/>
      <c r="NSH10" s="95"/>
      <c r="NSI10" s="95"/>
      <c r="NSJ10" s="95"/>
      <c r="NSK10" s="95"/>
      <c r="NSL10" s="95"/>
      <c r="NSM10" s="95"/>
      <c r="NSN10" s="95"/>
      <c r="NSO10" s="95"/>
      <c r="NSP10" s="95"/>
      <c r="NSQ10" s="95"/>
      <c r="NSR10" s="95"/>
      <c r="NSS10" s="95"/>
      <c r="NST10" s="95"/>
      <c r="NSU10" s="95"/>
      <c r="NSV10" s="95"/>
      <c r="NSW10" s="95"/>
      <c r="NSX10" s="95"/>
      <c r="NSY10" s="95"/>
      <c r="NSZ10" s="95"/>
      <c r="NTA10" s="95"/>
      <c r="NTB10" s="95"/>
      <c r="NTC10" s="95"/>
      <c r="NTD10" s="95"/>
      <c r="NTE10" s="95"/>
      <c r="NTF10" s="95"/>
      <c r="NTG10" s="95"/>
      <c r="NTH10" s="95"/>
      <c r="NTI10" s="95"/>
      <c r="NTJ10" s="95"/>
      <c r="NTK10" s="95"/>
      <c r="NTL10" s="95"/>
      <c r="NTM10" s="95"/>
      <c r="NTN10" s="95"/>
      <c r="NTO10" s="95"/>
      <c r="NTP10" s="95"/>
      <c r="NTQ10" s="95"/>
      <c r="NTR10" s="95"/>
      <c r="NTS10" s="95"/>
      <c r="NTT10" s="95"/>
      <c r="NTU10" s="95"/>
      <c r="NTV10" s="95"/>
      <c r="NTW10" s="95"/>
      <c r="NTX10" s="95"/>
      <c r="NTY10" s="95"/>
      <c r="NTZ10" s="95"/>
      <c r="NUA10" s="95"/>
      <c r="NUB10" s="95"/>
      <c r="NUC10" s="95"/>
      <c r="NUD10" s="95"/>
      <c r="NUE10" s="95"/>
      <c r="NUF10" s="95"/>
      <c r="NUG10" s="95"/>
      <c r="NUH10" s="95"/>
      <c r="NUI10" s="95"/>
      <c r="NUJ10" s="95"/>
      <c r="NUK10" s="95"/>
      <c r="NUL10" s="95"/>
      <c r="NUM10" s="95"/>
      <c r="NUN10" s="95"/>
      <c r="NUO10" s="95"/>
      <c r="NUP10" s="95"/>
      <c r="NUQ10" s="95"/>
      <c r="NUR10" s="95"/>
      <c r="NUS10" s="95"/>
      <c r="NUT10" s="95"/>
      <c r="NUU10" s="95"/>
      <c r="NUV10" s="95"/>
      <c r="NUW10" s="95"/>
      <c r="NUX10" s="95"/>
      <c r="NUY10" s="95"/>
      <c r="NUZ10" s="95"/>
      <c r="NVA10" s="95"/>
      <c r="NVB10" s="95"/>
      <c r="NVC10" s="95"/>
      <c r="NVD10" s="95"/>
      <c r="NVE10" s="95"/>
      <c r="NVF10" s="95"/>
      <c r="NVG10" s="95"/>
      <c r="NVH10" s="95"/>
      <c r="NVI10" s="95"/>
      <c r="NVJ10" s="95"/>
      <c r="NVK10" s="95"/>
      <c r="NVL10" s="95"/>
      <c r="NVM10" s="95"/>
      <c r="NVN10" s="95"/>
      <c r="NVO10" s="95"/>
      <c r="NVP10" s="95"/>
      <c r="NVQ10" s="95"/>
      <c r="NVR10" s="95"/>
      <c r="NVS10" s="95"/>
      <c r="NVT10" s="95"/>
      <c r="NVU10" s="95"/>
      <c r="NVV10" s="95"/>
      <c r="NVW10" s="95"/>
      <c r="NVX10" s="95"/>
      <c r="NVY10" s="95"/>
      <c r="NVZ10" s="95"/>
      <c r="NWA10" s="95"/>
      <c r="NWB10" s="95"/>
      <c r="NWC10" s="95"/>
      <c r="NWD10" s="95"/>
      <c r="NWE10" s="95"/>
      <c r="NWF10" s="95"/>
      <c r="NWG10" s="95"/>
      <c r="NWH10" s="95"/>
      <c r="NWI10" s="95"/>
      <c r="NWJ10" s="95"/>
      <c r="NWK10" s="95"/>
      <c r="NWL10" s="95"/>
      <c r="NWM10" s="95"/>
      <c r="NWN10" s="95"/>
      <c r="NWO10" s="95"/>
      <c r="NWP10" s="95"/>
      <c r="NWQ10" s="95"/>
      <c r="NWR10" s="95"/>
      <c r="NWS10" s="95"/>
      <c r="NWT10" s="95"/>
      <c r="NWU10" s="95"/>
      <c r="NWV10" s="95"/>
      <c r="NWW10" s="95"/>
      <c r="NWX10" s="95"/>
      <c r="NWY10" s="95"/>
      <c r="NWZ10" s="95"/>
      <c r="NXA10" s="95"/>
      <c r="NXB10" s="95"/>
      <c r="NXC10" s="95"/>
      <c r="NXD10" s="95"/>
      <c r="NXE10" s="95"/>
      <c r="NXF10" s="95"/>
      <c r="NXG10" s="95"/>
      <c r="NXH10" s="95"/>
      <c r="NXI10" s="95"/>
      <c r="NXJ10" s="95"/>
      <c r="NXK10" s="95"/>
      <c r="NXL10" s="95"/>
      <c r="NXM10" s="95"/>
      <c r="NXN10" s="95"/>
      <c r="NXO10" s="95"/>
      <c r="NXP10" s="95"/>
      <c r="NXQ10" s="95"/>
      <c r="NXR10" s="95"/>
      <c r="NXS10" s="95"/>
      <c r="NXT10" s="95"/>
      <c r="NXU10" s="95"/>
      <c r="NXV10" s="95"/>
      <c r="NXW10" s="95"/>
      <c r="NXX10" s="95"/>
      <c r="NXY10" s="95"/>
      <c r="NXZ10" s="95"/>
      <c r="NYA10" s="95"/>
      <c r="NYB10" s="95"/>
      <c r="NYC10" s="95"/>
      <c r="NYD10" s="95"/>
      <c r="NYE10" s="95"/>
      <c r="NYF10" s="95"/>
      <c r="NYG10" s="95"/>
      <c r="NYH10" s="95"/>
      <c r="NYI10" s="95"/>
      <c r="NYJ10" s="95"/>
      <c r="NYK10" s="95"/>
      <c r="NYL10" s="95"/>
      <c r="NYM10" s="95"/>
      <c r="NYN10" s="95"/>
      <c r="NYO10" s="95"/>
      <c r="NYP10" s="95"/>
      <c r="NYQ10" s="95"/>
      <c r="NYR10" s="95"/>
      <c r="NYS10" s="95"/>
      <c r="NYT10" s="95"/>
      <c r="NYU10" s="95"/>
      <c r="NYV10" s="95"/>
      <c r="NYW10" s="95"/>
      <c r="NYX10" s="95"/>
      <c r="NYY10" s="95"/>
      <c r="NYZ10" s="95"/>
      <c r="NZA10" s="95"/>
      <c r="NZB10" s="95"/>
      <c r="NZC10" s="95"/>
      <c r="NZD10" s="95"/>
      <c r="NZE10" s="95"/>
      <c r="NZF10" s="95"/>
      <c r="NZG10" s="95"/>
      <c r="NZH10" s="95"/>
      <c r="NZI10" s="95"/>
      <c r="NZJ10" s="95"/>
      <c r="NZK10" s="95"/>
      <c r="NZL10" s="95"/>
      <c r="NZM10" s="95"/>
      <c r="NZN10" s="95"/>
      <c r="NZO10" s="95"/>
      <c r="NZP10" s="95"/>
      <c r="NZQ10" s="95"/>
      <c r="NZR10" s="95"/>
      <c r="NZS10" s="95"/>
      <c r="NZT10" s="95"/>
      <c r="NZU10" s="95"/>
      <c r="NZV10" s="95"/>
      <c r="NZW10" s="95"/>
      <c r="NZX10" s="95"/>
      <c r="NZY10" s="95"/>
      <c r="NZZ10" s="95"/>
      <c r="OAA10" s="95"/>
      <c r="OAB10" s="95"/>
      <c r="OAC10" s="95"/>
      <c r="OAD10" s="95"/>
      <c r="OAE10" s="95"/>
      <c r="OAF10" s="95"/>
      <c r="OAG10" s="95"/>
      <c r="OAH10" s="95"/>
      <c r="OAI10" s="95"/>
      <c r="OAJ10" s="95"/>
      <c r="OAK10" s="95"/>
      <c r="OAL10" s="95"/>
      <c r="OAM10" s="95"/>
      <c r="OAN10" s="95"/>
      <c r="OAO10" s="95"/>
      <c r="OAP10" s="95"/>
      <c r="OAQ10" s="95"/>
      <c r="OAR10" s="95"/>
      <c r="OAS10" s="95"/>
      <c r="OAT10" s="95"/>
      <c r="OAU10" s="95"/>
      <c r="OAV10" s="95"/>
      <c r="OAW10" s="95"/>
      <c r="OAX10" s="95"/>
      <c r="OAY10" s="95"/>
      <c r="OAZ10" s="95"/>
      <c r="OBA10" s="95"/>
      <c r="OBB10" s="95"/>
      <c r="OBC10" s="95"/>
      <c r="OBD10" s="95"/>
      <c r="OBE10" s="95"/>
      <c r="OBF10" s="95"/>
      <c r="OBG10" s="95"/>
      <c r="OBH10" s="95"/>
      <c r="OBI10" s="95"/>
      <c r="OBJ10" s="95"/>
      <c r="OBK10" s="95"/>
      <c r="OBL10" s="95"/>
      <c r="OBM10" s="95"/>
      <c r="OBN10" s="95"/>
      <c r="OBO10" s="95"/>
      <c r="OBP10" s="95"/>
      <c r="OBQ10" s="95"/>
      <c r="OBR10" s="95"/>
      <c r="OBS10" s="95"/>
      <c r="OBT10" s="95"/>
      <c r="OBU10" s="95"/>
      <c r="OBV10" s="95"/>
      <c r="OBW10" s="95"/>
      <c r="OBX10" s="95"/>
      <c r="OBY10" s="95"/>
      <c r="OBZ10" s="95"/>
      <c r="OCA10" s="95"/>
      <c r="OCB10" s="95"/>
      <c r="OCC10" s="95"/>
      <c r="OCD10" s="95"/>
      <c r="OCE10" s="95"/>
      <c r="OCF10" s="95"/>
      <c r="OCG10" s="95"/>
      <c r="OCH10" s="95"/>
      <c r="OCI10" s="95"/>
      <c r="OCJ10" s="95"/>
      <c r="OCK10" s="95"/>
      <c r="OCL10" s="95"/>
      <c r="OCM10" s="95"/>
      <c r="OCN10" s="95"/>
      <c r="OCO10" s="95"/>
      <c r="OCP10" s="95"/>
      <c r="OCQ10" s="95"/>
      <c r="OCR10" s="95"/>
      <c r="OCS10" s="95"/>
      <c r="OCT10" s="95"/>
      <c r="OCU10" s="95"/>
      <c r="OCV10" s="95"/>
      <c r="OCW10" s="95"/>
      <c r="OCX10" s="95"/>
      <c r="OCY10" s="95"/>
      <c r="OCZ10" s="95"/>
      <c r="ODA10" s="95"/>
      <c r="ODB10" s="95"/>
      <c r="ODC10" s="95"/>
      <c r="ODD10" s="95"/>
      <c r="ODE10" s="95"/>
      <c r="ODF10" s="95"/>
      <c r="ODG10" s="95"/>
      <c r="ODH10" s="95"/>
      <c r="ODI10" s="95"/>
      <c r="ODJ10" s="95"/>
      <c r="ODK10" s="95"/>
      <c r="ODL10" s="95"/>
      <c r="ODM10" s="95"/>
      <c r="ODN10" s="95"/>
      <c r="ODO10" s="95"/>
      <c r="ODP10" s="95"/>
      <c r="ODQ10" s="95"/>
      <c r="ODR10" s="95"/>
      <c r="ODS10" s="95"/>
      <c r="ODT10" s="95"/>
      <c r="ODU10" s="95"/>
      <c r="ODV10" s="95"/>
      <c r="ODW10" s="95"/>
      <c r="ODX10" s="95"/>
      <c r="ODY10" s="95"/>
      <c r="ODZ10" s="95"/>
      <c r="OEA10" s="95"/>
      <c r="OEB10" s="95"/>
      <c r="OEC10" s="95"/>
      <c r="OED10" s="95"/>
      <c r="OEE10" s="95"/>
      <c r="OEF10" s="95"/>
      <c r="OEG10" s="95"/>
      <c r="OEH10" s="95"/>
      <c r="OEI10" s="95"/>
      <c r="OEJ10" s="95"/>
      <c r="OEK10" s="95"/>
      <c r="OEL10" s="95"/>
      <c r="OEM10" s="95"/>
      <c r="OEN10" s="95"/>
      <c r="OEO10" s="95"/>
      <c r="OEP10" s="95"/>
      <c r="OEQ10" s="95"/>
      <c r="OER10" s="95"/>
      <c r="OES10" s="95"/>
      <c r="OET10" s="95"/>
      <c r="OEU10" s="95"/>
      <c r="OEV10" s="95"/>
      <c r="OEW10" s="95"/>
      <c r="OEX10" s="95"/>
      <c r="OEY10" s="95"/>
      <c r="OEZ10" s="95"/>
      <c r="OFA10" s="95"/>
      <c r="OFB10" s="95"/>
      <c r="OFC10" s="95"/>
      <c r="OFD10" s="95"/>
      <c r="OFE10" s="95"/>
      <c r="OFF10" s="95"/>
      <c r="OFG10" s="95"/>
      <c r="OFH10" s="95"/>
      <c r="OFI10" s="95"/>
      <c r="OFJ10" s="95"/>
      <c r="OFK10" s="95"/>
      <c r="OFL10" s="95"/>
      <c r="OFM10" s="95"/>
      <c r="OFN10" s="95"/>
      <c r="OFO10" s="95"/>
      <c r="OFP10" s="95"/>
      <c r="OFQ10" s="95"/>
      <c r="OFR10" s="95"/>
      <c r="OFS10" s="95"/>
      <c r="OFT10" s="95"/>
      <c r="OFU10" s="95"/>
      <c r="OFV10" s="95"/>
      <c r="OFW10" s="95"/>
      <c r="OFX10" s="95"/>
      <c r="OFY10" s="95"/>
      <c r="OFZ10" s="95"/>
      <c r="OGA10" s="95"/>
      <c r="OGB10" s="95"/>
      <c r="OGC10" s="95"/>
      <c r="OGD10" s="95"/>
      <c r="OGE10" s="95"/>
      <c r="OGF10" s="95"/>
      <c r="OGG10" s="95"/>
      <c r="OGH10" s="95"/>
      <c r="OGI10" s="95"/>
      <c r="OGJ10" s="95"/>
      <c r="OGK10" s="95"/>
      <c r="OGL10" s="95"/>
      <c r="OGM10" s="95"/>
      <c r="OGN10" s="95"/>
      <c r="OGO10" s="95"/>
      <c r="OGP10" s="95"/>
      <c r="OGQ10" s="95"/>
      <c r="OGR10" s="95"/>
      <c r="OGS10" s="95"/>
      <c r="OGT10" s="95"/>
      <c r="OGU10" s="95"/>
      <c r="OGV10" s="95"/>
      <c r="OGW10" s="95"/>
      <c r="OGX10" s="95"/>
      <c r="OGY10" s="95"/>
      <c r="OGZ10" s="95"/>
      <c r="OHA10" s="95"/>
      <c r="OHB10" s="95"/>
      <c r="OHC10" s="95"/>
      <c r="OHD10" s="95"/>
      <c r="OHE10" s="95"/>
      <c r="OHF10" s="95"/>
      <c r="OHG10" s="95"/>
      <c r="OHH10" s="95"/>
      <c r="OHI10" s="95"/>
      <c r="OHJ10" s="95"/>
      <c r="OHK10" s="95"/>
      <c r="OHL10" s="95"/>
      <c r="OHM10" s="95"/>
      <c r="OHN10" s="95"/>
      <c r="OHO10" s="95"/>
      <c r="OHP10" s="95"/>
      <c r="OHQ10" s="95"/>
      <c r="OHR10" s="95"/>
      <c r="OHS10" s="95"/>
      <c r="OHT10" s="95"/>
      <c r="OHU10" s="95"/>
      <c r="OHV10" s="95"/>
      <c r="OHW10" s="95"/>
      <c r="OHX10" s="95"/>
      <c r="OHY10" s="95"/>
      <c r="OHZ10" s="95"/>
      <c r="OIA10" s="95"/>
      <c r="OIB10" s="95"/>
      <c r="OIC10" s="95"/>
      <c r="OID10" s="95"/>
      <c r="OIE10" s="95"/>
      <c r="OIF10" s="95"/>
      <c r="OIG10" s="95"/>
      <c r="OIH10" s="95"/>
      <c r="OII10" s="95"/>
      <c r="OIJ10" s="95"/>
      <c r="OIK10" s="95"/>
      <c r="OIL10" s="95"/>
      <c r="OIM10" s="95"/>
      <c r="OIN10" s="95"/>
      <c r="OIO10" s="95"/>
      <c r="OIP10" s="95"/>
      <c r="OIQ10" s="95"/>
      <c r="OIR10" s="95"/>
      <c r="OIS10" s="95"/>
      <c r="OIT10" s="95"/>
      <c r="OIU10" s="95"/>
      <c r="OIV10" s="95"/>
      <c r="OIW10" s="95"/>
      <c r="OIX10" s="95"/>
      <c r="OIY10" s="95"/>
      <c r="OIZ10" s="95"/>
      <c r="OJA10" s="95"/>
      <c r="OJB10" s="95"/>
      <c r="OJC10" s="95"/>
      <c r="OJD10" s="95"/>
      <c r="OJE10" s="95"/>
      <c r="OJF10" s="95"/>
      <c r="OJG10" s="95"/>
      <c r="OJH10" s="95"/>
      <c r="OJI10" s="95"/>
      <c r="OJJ10" s="95"/>
      <c r="OJK10" s="95"/>
      <c r="OJL10" s="95"/>
      <c r="OJM10" s="95"/>
      <c r="OJN10" s="95"/>
      <c r="OJO10" s="95"/>
      <c r="OJP10" s="95"/>
      <c r="OJQ10" s="95"/>
      <c r="OJR10" s="95"/>
      <c r="OJS10" s="95"/>
      <c r="OJT10" s="95"/>
      <c r="OJU10" s="95"/>
      <c r="OJV10" s="95"/>
      <c r="OJW10" s="95"/>
      <c r="OJX10" s="95"/>
      <c r="OJY10" s="95"/>
      <c r="OJZ10" s="95"/>
      <c r="OKA10" s="95"/>
      <c r="OKB10" s="95"/>
      <c r="OKC10" s="95"/>
      <c r="OKD10" s="95"/>
      <c r="OKE10" s="95"/>
      <c r="OKF10" s="95"/>
      <c r="OKG10" s="95"/>
      <c r="OKH10" s="95"/>
      <c r="OKI10" s="95"/>
      <c r="OKJ10" s="95"/>
      <c r="OKK10" s="95"/>
      <c r="OKL10" s="95"/>
      <c r="OKM10" s="95"/>
      <c r="OKN10" s="95"/>
      <c r="OKO10" s="95"/>
      <c r="OKP10" s="95"/>
      <c r="OKQ10" s="95"/>
      <c r="OKR10" s="95"/>
      <c r="OKS10" s="95"/>
      <c r="OKT10" s="95"/>
      <c r="OKU10" s="95"/>
      <c r="OKV10" s="95"/>
      <c r="OKW10" s="95"/>
      <c r="OKX10" s="95"/>
      <c r="OKY10" s="95"/>
      <c r="OKZ10" s="95"/>
      <c r="OLA10" s="95"/>
      <c r="OLB10" s="95"/>
      <c r="OLC10" s="95"/>
      <c r="OLD10" s="95"/>
      <c r="OLE10" s="95"/>
      <c r="OLF10" s="95"/>
      <c r="OLG10" s="95"/>
      <c r="OLH10" s="95"/>
      <c r="OLI10" s="95"/>
      <c r="OLJ10" s="95"/>
      <c r="OLK10" s="95"/>
      <c r="OLL10" s="95"/>
      <c r="OLM10" s="95"/>
      <c r="OLN10" s="95"/>
      <c r="OLO10" s="95"/>
      <c r="OLP10" s="95"/>
      <c r="OLQ10" s="95"/>
      <c r="OLR10" s="95"/>
      <c r="OLS10" s="95"/>
      <c r="OLT10" s="95"/>
      <c r="OLU10" s="95"/>
      <c r="OLV10" s="95"/>
      <c r="OLW10" s="95"/>
      <c r="OLX10" s="95"/>
      <c r="OLY10" s="95"/>
      <c r="OLZ10" s="95"/>
      <c r="OMA10" s="95"/>
      <c r="OMB10" s="95"/>
      <c r="OMC10" s="95"/>
      <c r="OMD10" s="95"/>
      <c r="OME10" s="95"/>
      <c r="OMF10" s="95"/>
      <c r="OMG10" s="95"/>
      <c r="OMH10" s="95"/>
      <c r="OMI10" s="95"/>
      <c r="OMJ10" s="95"/>
      <c r="OMK10" s="95"/>
      <c r="OML10" s="95"/>
      <c r="OMM10" s="95"/>
      <c r="OMN10" s="95"/>
      <c r="OMO10" s="95"/>
      <c r="OMP10" s="95"/>
      <c r="OMQ10" s="95"/>
      <c r="OMR10" s="95"/>
      <c r="OMS10" s="95"/>
      <c r="OMT10" s="95"/>
      <c r="OMU10" s="95"/>
      <c r="OMV10" s="95"/>
      <c r="OMW10" s="95"/>
      <c r="OMX10" s="95"/>
      <c r="OMY10" s="95"/>
      <c r="OMZ10" s="95"/>
      <c r="ONA10" s="95"/>
      <c r="ONB10" s="95"/>
      <c r="ONC10" s="95"/>
      <c r="OND10" s="95"/>
      <c r="ONE10" s="95"/>
      <c r="ONF10" s="95"/>
      <c r="ONG10" s="95"/>
      <c r="ONH10" s="95"/>
      <c r="ONI10" s="95"/>
      <c r="ONJ10" s="95"/>
      <c r="ONK10" s="95"/>
      <c r="ONL10" s="95"/>
      <c r="ONM10" s="95"/>
      <c r="ONN10" s="95"/>
      <c r="ONO10" s="95"/>
      <c r="ONP10" s="95"/>
      <c r="ONQ10" s="95"/>
      <c r="ONR10" s="95"/>
      <c r="ONS10" s="95"/>
      <c r="ONT10" s="95"/>
      <c r="ONU10" s="95"/>
      <c r="ONV10" s="95"/>
      <c r="ONW10" s="95"/>
      <c r="ONX10" s="95"/>
      <c r="ONY10" s="95"/>
      <c r="ONZ10" s="95"/>
      <c r="OOA10" s="95"/>
      <c r="OOB10" s="95"/>
      <c r="OOC10" s="95"/>
      <c r="OOD10" s="95"/>
      <c r="OOE10" s="95"/>
      <c r="OOF10" s="95"/>
      <c r="OOG10" s="95"/>
      <c r="OOH10" s="95"/>
      <c r="OOI10" s="95"/>
      <c r="OOJ10" s="95"/>
      <c r="OOK10" s="95"/>
      <c r="OOL10" s="95"/>
      <c r="OOM10" s="95"/>
      <c r="OON10" s="95"/>
      <c r="OOO10" s="95"/>
      <c r="OOP10" s="95"/>
      <c r="OOQ10" s="95"/>
      <c r="OOR10" s="95"/>
      <c r="OOS10" s="95"/>
      <c r="OOT10" s="95"/>
      <c r="OOU10" s="95"/>
      <c r="OOV10" s="95"/>
      <c r="OOW10" s="95"/>
      <c r="OOX10" s="95"/>
      <c r="OOY10" s="95"/>
      <c r="OOZ10" s="95"/>
      <c r="OPA10" s="95"/>
      <c r="OPB10" s="95"/>
      <c r="OPC10" s="95"/>
      <c r="OPD10" s="95"/>
      <c r="OPE10" s="95"/>
      <c r="OPF10" s="95"/>
      <c r="OPG10" s="95"/>
      <c r="OPH10" s="95"/>
      <c r="OPI10" s="95"/>
      <c r="OPJ10" s="95"/>
      <c r="OPK10" s="95"/>
      <c r="OPL10" s="95"/>
      <c r="OPM10" s="95"/>
      <c r="OPN10" s="95"/>
      <c r="OPO10" s="95"/>
      <c r="OPP10" s="95"/>
      <c r="OPQ10" s="95"/>
      <c r="OPR10" s="95"/>
      <c r="OPS10" s="95"/>
      <c r="OPT10" s="95"/>
      <c r="OPU10" s="95"/>
      <c r="OPV10" s="95"/>
      <c r="OPW10" s="95"/>
      <c r="OPX10" s="95"/>
      <c r="OPY10" s="95"/>
      <c r="OPZ10" s="95"/>
      <c r="OQA10" s="95"/>
      <c r="OQB10" s="95"/>
      <c r="OQC10" s="95"/>
      <c r="OQD10" s="95"/>
      <c r="OQE10" s="95"/>
      <c r="OQF10" s="95"/>
      <c r="OQG10" s="95"/>
      <c r="OQH10" s="95"/>
      <c r="OQI10" s="95"/>
      <c r="OQJ10" s="95"/>
      <c r="OQK10" s="95"/>
      <c r="OQL10" s="95"/>
      <c r="OQM10" s="95"/>
      <c r="OQN10" s="95"/>
      <c r="OQO10" s="95"/>
      <c r="OQP10" s="95"/>
      <c r="OQQ10" s="95"/>
      <c r="OQR10" s="95"/>
      <c r="OQS10" s="95"/>
      <c r="OQT10" s="95"/>
      <c r="OQU10" s="95"/>
      <c r="OQV10" s="95"/>
      <c r="OQW10" s="95"/>
      <c r="OQX10" s="95"/>
      <c r="OQY10" s="95"/>
      <c r="OQZ10" s="95"/>
      <c r="ORA10" s="95"/>
      <c r="ORB10" s="95"/>
      <c r="ORC10" s="95"/>
      <c r="ORD10" s="95"/>
      <c r="ORE10" s="95"/>
      <c r="ORF10" s="95"/>
      <c r="ORG10" s="95"/>
      <c r="ORH10" s="95"/>
      <c r="ORI10" s="95"/>
      <c r="ORJ10" s="95"/>
      <c r="ORK10" s="95"/>
      <c r="ORL10" s="95"/>
      <c r="ORM10" s="95"/>
      <c r="ORN10" s="95"/>
      <c r="ORO10" s="95"/>
      <c r="ORP10" s="95"/>
      <c r="ORQ10" s="95"/>
      <c r="ORR10" s="95"/>
      <c r="ORS10" s="95"/>
      <c r="ORT10" s="95"/>
      <c r="ORU10" s="95"/>
      <c r="ORV10" s="95"/>
      <c r="ORW10" s="95"/>
      <c r="ORX10" s="95"/>
      <c r="ORY10" s="95"/>
      <c r="ORZ10" s="95"/>
      <c r="OSA10" s="95"/>
      <c r="OSB10" s="95"/>
      <c r="OSC10" s="95"/>
      <c r="OSD10" s="95"/>
      <c r="OSE10" s="95"/>
      <c r="OSF10" s="95"/>
      <c r="OSG10" s="95"/>
      <c r="OSH10" s="95"/>
      <c r="OSI10" s="95"/>
      <c r="OSJ10" s="95"/>
      <c r="OSK10" s="95"/>
      <c r="OSL10" s="95"/>
      <c r="OSM10" s="95"/>
      <c r="OSN10" s="95"/>
      <c r="OSO10" s="95"/>
      <c r="OSP10" s="95"/>
      <c r="OSQ10" s="95"/>
      <c r="OSR10" s="95"/>
      <c r="OSS10" s="95"/>
      <c r="OST10" s="95"/>
      <c r="OSU10" s="95"/>
      <c r="OSV10" s="95"/>
      <c r="OSW10" s="95"/>
      <c r="OSX10" s="95"/>
      <c r="OSY10" s="95"/>
      <c r="OSZ10" s="95"/>
      <c r="OTA10" s="95"/>
      <c r="OTB10" s="95"/>
      <c r="OTC10" s="95"/>
      <c r="OTD10" s="95"/>
      <c r="OTE10" s="95"/>
      <c r="OTF10" s="95"/>
      <c r="OTG10" s="95"/>
      <c r="OTH10" s="95"/>
      <c r="OTI10" s="95"/>
      <c r="OTJ10" s="95"/>
      <c r="OTK10" s="95"/>
      <c r="OTL10" s="95"/>
      <c r="OTM10" s="95"/>
      <c r="OTN10" s="95"/>
      <c r="OTO10" s="95"/>
      <c r="OTP10" s="95"/>
      <c r="OTQ10" s="95"/>
      <c r="OTR10" s="95"/>
      <c r="OTS10" s="95"/>
      <c r="OTT10" s="95"/>
      <c r="OTU10" s="95"/>
      <c r="OTV10" s="95"/>
      <c r="OTW10" s="95"/>
      <c r="OTX10" s="95"/>
      <c r="OTY10" s="95"/>
      <c r="OTZ10" s="95"/>
      <c r="OUA10" s="95"/>
      <c r="OUB10" s="95"/>
      <c r="OUC10" s="95"/>
      <c r="OUD10" s="95"/>
      <c r="OUE10" s="95"/>
      <c r="OUF10" s="95"/>
      <c r="OUG10" s="95"/>
      <c r="OUH10" s="95"/>
      <c r="OUI10" s="95"/>
      <c r="OUJ10" s="95"/>
      <c r="OUK10" s="95"/>
      <c r="OUL10" s="95"/>
      <c r="OUM10" s="95"/>
      <c r="OUN10" s="95"/>
      <c r="OUO10" s="95"/>
      <c r="OUP10" s="95"/>
      <c r="OUQ10" s="95"/>
      <c r="OUR10" s="95"/>
      <c r="OUS10" s="95"/>
      <c r="OUT10" s="95"/>
      <c r="OUU10" s="95"/>
      <c r="OUV10" s="95"/>
      <c r="OUW10" s="95"/>
      <c r="OUX10" s="95"/>
      <c r="OUY10" s="95"/>
      <c r="OUZ10" s="95"/>
      <c r="OVA10" s="95"/>
      <c r="OVB10" s="95"/>
      <c r="OVC10" s="95"/>
      <c r="OVD10" s="95"/>
      <c r="OVE10" s="95"/>
      <c r="OVF10" s="95"/>
      <c r="OVG10" s="95"/>
      <c r="OVH10" s="95"/>
      <c r="OVI10" s="95"/>
      <c r="OVJ10" s="95"/>
      <c r="OVK10" s="95"/>
      <c r="OVL10" s="95"/>
      <c r="OVM10" s="95"/>
      <c r="OVN10" s="95"/>
      <c r="OVO10" s="95"/>
      <c r="OVP10" s="95"/>
      <c r="OVQ10" s="95"/>
      <c r="OVR10" s="95"/>
      <c r="OVS10" s="95"/>
      <c r="OVT10" s="95"/>
      <c r="OVU10" s="95"/>
      <c r="OVV10" s="95"/>
      <c r="OVW10" s="95"/>
      <c r="OVX10" s="95"/>
      <c r="OVY10" s="95"/>
      <c r="OVZ10" s="95"/>
      <c r="OWA10" s="95"/>
      <c r="OWB10" s="95"/>
      <c r="OWC10" s="95"/>
      <c r="OWD10" s="95"/>
      <c r="OWE10" s="95"/>
      <c r="OWF10" s="95"/>
      <c r="OWG10" s="95"/>
      <c r="OWH10" s="95"/>
      <c r="OWI10" s="95"/>
      <c r="OWJ10" s="95"/>
      <c r="OWK10" s="95"/>
      <c r="OWL10" s="95"/>
      <c r="OWM10" s="95"/>
      <c r="OWN10" s="95"/>
      <c r="OWO10" s="95"/>
      <c r="OWP10" s="95"/>
      <c r="OWQ10" s="95"/>
      <c r="OWR10" s="95"/>
      <c r="OWS10" s="95"/>
      <c r="OWT10" s="95"/>
      <c r="OWU10" s="95"/>
      <c r="OWV10" s="95"/>
      <c r="OWW10" s="95"/>
      <c r="OWX10" s="95"/>
      <c r="OWY10" s="95"/>
      <c r="OWZ10" s="95"/>
      <c r="OXA10" s="95"/>
      <c r="OXB10" s="95"/>
      <c r="OXC10" s="95"/>
      <c r="OXD10" s="95"/>
      <c r="OXE10" s="95"/>
      <c r="OXF10" s="95"/>
      <c r="OXG10" s="95"/>
      <c r="OXH10" s="95"/>
      <c r="OXI10" s="95"/>
      <c r="OXJ10" s="95"/>
      <c r="OXK10" s="95"/>
      <c r="OXL10" s="95"/>
      <c r="OXM10" s="95"/>
      <c r="OXN10" s="95"/>
      <c r="OXO10" s="95"/>
      <c r="OXP10" s="95"/>
      <c r="OXQ10" s="95"/>
      <c r="OXR10" s="95"/>
      <c r="OXS10" s="95"/>
      <c r="OXT10" s="95"/>
      <c r="OXU10" s="95"/>
      <c r="OXV10" s="95"/>
      <c r="OXW10" s="95"/>
      <c r="OXX10" s="95"/>
      <c r="OXY10" s="95"/>
      <c r="OXZ10" s="95"/>
      <c r="OYA10" s="95"/>
      <c r="OYB10" s="95"/>
      <c r="OYC10" s="95"/>
      <c r="OYD10" s="95"/>
      <c r="OYE10" s="95"/>
      <c r="OYF10" s="95"/>
      <c r="OYG10" s="95"/>
      <c r="OYH10" s="95"/>
      <c r="OYI10" s="95"/>
      <c r="OYJ10" s="95"/>
      <c r="OYK10" s="95"/>
      <c r="OYL10" s="95"/>
      <c r="OYM10" s="95"/>
      <c r="OYN10" s="95"/>
      <c r="OYO10" s="95"/>
      <c r="OYP10" s="95"/>
      <c r="OYQ10" s="95"/>
      <c r="OYR10" s="95"/>
      <c r="OYS10" s="95"/>
      <c r="OYT10" s="95"/>
      <c r="OYU10" s="95"/>
      <c r="OYV10" s="95"/>
      <c r="OYW10" s="95"/>
      <c r="OYX10" s="95"/>
      <c r="OYY10" s="95"/>
      <c r="OYZ10" s="95"/>
      <c r="OZA10" s="95"/>
      <c r="OZB10" s="95"/>
      <c r="OZC10" s="95"/>
      <c r="OZD10" s="95"/>
      <c r="OZE10" s="95"/>
      <c r="OZF10" s="95"/>
      <c r="OZG10" s="95"/>
      <c r="OZH10" s="95"/>
      <c r="OZI10" s="95"/>
      <c r="OZJ10" s="95"/>
      <c r="OZK10" s="95"/>
      <c r="OZL10" s="95"/>
      <c r="OZM10" s="95"/>
      <c r="OZN10" s="95"/>
      <c r="OZO10" s="95"/>
      <c r="OZP10" s="95"/>
      <c r="OZQ10" s="95"/>
      <c r="OZR10" s="95"/>
      <c r="OZS10" s="95"/>
      <c r="OZT10" s="95"/>
      <c r="OZU10" s="95"/>
      <c r="OZV10" s="95"/>
      <c r="OZW10" s="95"/>
      <c r="OZX10" s="95"/>
      <c r="OZY10" s="95"/>
      <c r="OZZ10" s="95"/>
      <c r="PAA10" s="95"/>
      <c r="PAB10" s="95"/>
      <c r="PAC10" s="95"/>
      <c r="PAD10" s="95"/>
      <c r="PAE10" s="95"/>
      <c r="PAF10" s="95"/>
      <c r="PAG10" s="95"/>
      <c r="PAH10" s="95"/>
      <c r="PAI10" s="95"/>
      <c r="PAJ10" s="95"/>
      <c r="PAK10" s="95"/>
      <c r="PAL10" s="95"/>
      <c r="PAM10" s="95"/>
      <c r="PAN10" s="95"/>
      <c r="PAO10" s="95"/>
      <c r="PAP10" s="95"/>
      <c r="PAQ10" s="95"/>
      <c r="PAR10" s="95"/>
      <c r="PAS10" s="95"/>
      <c r="PAT10" s="95"/>
      <c r="PAU10" s="95"/>
      <c r="PAV10" s="95"/>
      <c r="PAW10" s="95"/>
      <c r="PAX10" s="95"/>
      <c r="PAY10" s="95"/>
      <c r="PAZ10" s="95"/>
      <c r="PBA10" s="95"/>
      <c r="PBB10" s="95"/>
      <c r="PBC10" s="95"/>
      <c r="PBD10" s="95"/>
      <c r="PBE10" s="95"/>
      <c r="PBF10" s="95"/>
      <c r="PBG10" s="95"/>
      <c r="PBH10" s="95"/>
      <c r="PBI10" s="95"/>
      <c r="PBJ10" s="95"/>
      <c r="PBK10" s="95"/>
      <c r="PBL10" s="95"/>
      <c r="PBM10" s="95"/>
      <c r="PBN10" s="95"/>
      <c r="PBO10" s="95"/>
      <c r="PBP10" s="95"/>
      <c r="PBQ10" s="95"/>
      <c r="PBR10" s="95"/>
      <c r="PBS10" s="95"/>
      <c r="PBT10" s="95"/>
      <c r="PBU10" s="95"/>
      <c r="PBV10" s="95"/>
      <c r="PBW10" s="95"/>
      <c r="PBX10" s="95"/>
      <c r="PBY10" s="95"/>
      <c r="PBZ10" s="95"/>
      <c r="PCA10" s="95"/>
      <c r="PCB10" s="95"/>
      <c r="PCC10" s="95"/>
      <c r="PCD10" s="95"/>
      <c r="PCE10" s="95"/>
      <c r="PCF10" s="95"/>
      <c r="PCG10" s="95"/>
      <c r="PCH10" s="95"/>
      <c r="PCI10" s="95"/>
      <c r="PCJ10" s="95"/>
      <c r="PCK10" s="95"/>
      <c r="PCL10" s="95"/>
      <c r="PCM10" s="95"/>
      <c r="PCN10" s="95"/>
      <c r="PCO10" s="95"/>
      <c r="PCP10" s="95"/>
      <c r="PCQ10" s="95"/>
      <c r="PCR10" s="95"/>
      <c r="PCS10" s="95"/>
      <c r="PCT10" s="95"/>
      <c r="PCU10" s="95"/>
      <c r="PCV10" s="95"/>
      <c r="PCW10" s="95"/>
      <c r="PCX10" s="95"/>
      <c r="PCY10" s="95"/>
      <c r="PCZ10" s="95"/>
      <c r="PDA10" s="95"/>
      <c r="PDB10" s="95"/>
      <c r="PDC10" s="95"/>
      <c r="PDD10" s="95"/>
      <c r="PDE10" s="95"/>
      <c r="PDF10" s="95"/>
      <c r="PDG10" s="95"/>
      <c r="PDH10" s="95"/>
      <c r="PDI10" s="95"/>
      <c r="PDJ10" s="95"/>
      <c r="PDK10" s="95"/>
      <c r="PDL10" s="95"/>
      <c r="PDM10" s="95"/>
      <c r="PDN10" s="95"/>
      <c r="PDO10" s="95"/>
      <c r="PDP10" s="95"/>
      <c r="PDQ10" s="95"/>
      <c r="PDR10" s="95"/>
      <c r="PDS10" s="95"/>
      <c r="PDT10" s="95"/>
      <c r="PDU10" s="95"/>
      <c r="PDV10" s="95"/>
      <c r="PDW10" s="95"/>
      <c r="PDX10" s="95"/>
      <c r="PDY10" s="95"/>
      <c r="PDZ10" s="95"/>
      <c r="PEA10" s="95"/>
      <c r="PEB10" s="95"/>
      <c r="PEC10" s="95"/>
      <c r="PED10" s="95"/>
      <c r="PEE10" s="95"/>
      <c r="PEF10" s="95"/>
      <c r="PEG10" s="95"/>
      <c r="PEH10" s="95"/>
      <c r="PEI10" s="95"/>
      <c r="PEJ10" s="95"/>
      <c r="PEK10" s="95"/>
      <c r="PEL10" s="95"/>
      <c r="PEM10" s="95"/>
      <c r="PEN10" s="95"/>
      <c r="PEO10" s="95"/>
      <c r="PEP10" s="95"/>
      <c r="PEQ10" s="95"/>
      <c r="PER10" s="95"/>
      <c r="PES10" s="95"/>
      <c r="PET10" s="95"/>
      <c r="PEU10" s="95"/>
      <c r="PEV10" s="95"/>
      <c r="PEW10" s="95"/>
      <c r="PEX10" s="95"/>
      <c r="PEY10" s="95"/>
      <c r="PEZ10" s="95"/>
      <c r="PFA10" s="95"/>
      <c r="PFB10" s="95"/>
      <c r="PFC10" s="95"/>
      <c r="PFD10" s="95"/>
      <c r="PFE10" s="95"/>
      <c r="PFF10" s="95"/>
      <c r="PFG10" s="95"/>
      <c r="PFH10" s="95"/>
      <c r="PFI10" s="95"/>
      <c r="PFJ10" s="95"/>
      <c r="PFK10" s="95"/>
      <c r="PFL10" s="95"/>
      <c r="PFM10" s="95"/>
      <c r="PFN10" s="95"/>
      <c r="PFO10" s="95"/>
      <c r="PFP10" s="95"/>
      <c r="PFQ10" s="95"/>
      <c r="PFR10" s="95"/>
      <c r="PFS10" s="95"/>
      <c r="PFT10" s="95"/>
      <c r="PFU10" s="95"/>
      <c r="PFV10" s="95"/>
      <c r="PFW10" s="95"/>
      <c r="PFX10" s="95"/>
      <c r="PFY10" s="95"/>
      <c r="PFZ10" s="95"/>
      <c r="PGA10" s="95"/>
      <c r="PGB10" s="95"/>
      <c r="PGC10" s="95"/>
      <c r="PGD10" s="95"/>
      <c r="PGE10" s="95"/>
      <c r="PGF10" s="95"/>
      <c r="PGG10" s="95"/>
      <c r="PGH10" s="95"/>
      <c r="PGI10" s="95"/>
      <c r="PGJ10" s="95"/>
      <c r="PGK10" s="95"/>
      <c r="PGL10" s="95"/>
      <c r="PGM10" s="95"/>
      <c r="PGN10" s="95"/>
      <c r="PGO10" s="95"/>
      <c r="PGP10" s="95"/>
      <c r="PGQ10" s="95"/>
      <c r="PGR10" s="95"/>
      <c r="PGS10" s="95"/>
      <c r="PGT10" s="95"/>
      <c r="PGU10" s="95"/>
      <c r="PGV10" s="95"/>
      <c r="PGW10" s="95"/>
      <c r="PGX10" s="95"/>
      <c r="PGY10" s="95"/>
      <c r="PGZ10" s="95"/>
      <c r="PHA10" s="95"/>
      <c r="PHB10" s="95"/>
      <c r="PHC10" s="95"/>
      <c r="PHD10" s="95"/>
      <c r="PHE10" s="95"/>
      <c r="PHF10" s="95"/>
      <c r="PHG10" s="95"/>
      <c r="PHH10" s="95"/>
      <c r="PHI10" s="95"/>
      <c r="PHJ10" s="95"/>
      <c r="PHK10" s="95"/>
      <c r="PHL10" s="95"/>
      <c r="PHM10" s="95"/>
      <c r="PHN10" s="95"/>
      <c r="PHO10" s="95"/>
      <c r="PHP10" s="95"/>
      <c r="PHQ10" s="95"/>
      <c r="PHR10" s="95"/>
      <c r="PHS10" s="95"/>
      <c r="PHT10" s="95"/>
      <c r="PHU10" s="95"/>
      <c r="PHV10" s="95"/>
      <c r="PHW10" s="95"/>
      <c r="PHX10" s="95"/>
      <c r="PHY10" s="95"/>
      <c r="PHZ10" s="95"/>
      <c r="PIA10" s="95"/>
      <c r="PIB10" s="95"/>
      <c r="PIC10" s="95"/>
      <c r="PID10" s="95"/>
      <c r="PIE10" s="95"/>
      <c r="PIF10" s="95"/>
      <c r="PIG10" s="95"/>
      <c r="PIH10" s="95"/>
      <c r="PII10" s="95"/>
      <c r="PIJ10" s="95"/>
      <c r="PIK10" s="95"/>
      <c r="PIL10" s="95"/>
      <c r="PIM10" s="95"/>
      <c r="PIN10" s="95"/>
      <c r="PIO10" s="95"/>
      <c r="PIP10" s="95"/>
      <c r="PIQ10" s="95"/>
      <c r="PIR10" s="95"/>
      <c r="PIS10" s="95"/>
      <c r="PIT10" s="95"/>
      <c r="PIU10" s="95"/>
      <c r="PIV10" s="95"/>
      <c r="PIW10" s="95"/>
      <c r="PIX10" s="95"/>
      <c r="PIY10" s="95"/>
      <c r="PIZ10" s="95"/>
      <c r="PJA10" s="95"/>
      <c r="PJB10" s="95"/>
      <c r="PJC10" s="95"/>
      <c r="PJD10" s="95"/>
      <c r="PJE10" s="95"/>
      <c r="PJF10" s="95"/>
      <c r="PJG10" s="95"/>
      <c r="PJH10" s="95"/>
      <c r="PJI10" s="95"/>
      <c r="PJJ10" s="95"/>
      <c r="PJK10" s="95"/>
      <c r="PJL10" s="95"/>
      <c r="PJM10" s="95"/>
      <c r="PJN10" s="95"/>
      <c r="PJO10" s="95"/>
      <c r="PJP10" s="95"/>
      <c r="PJQ10" s="95"/>
      <c r="PJR10" s="95"/>
      <c r="PJS10" s="95"/>
      <c r="PJT10" s="95"/>
      <c r="PJU10" s="95"/>
      <c r="PJV10" s="95"/>
      <c r="PJW10" s="95"/>
      <c r="PJX10" s="95"/>
      <c r="PJY10" s="95"/>
      <c r="PJZ10" s="95"/>
      <c r="PKA10" s="95"/>
      <c r="PKB10" s="95"/>
      <c r="PKC10" s="95"/>
      <c r="PKD10" s="95"/>
      <c r="PKE10" s="95"/>
      <c r="PKF10" s="95"/>
      <c r="PKG10" s="95"/>
      <c r="PKH10" s="95"/>
      <c r="PKI10" s="95"/>
      <c r="PKJ10" s="95"/>
      <c r="PKK10" s="95"/>
      <c r="PKL10" s="95"/>
      <c r="PKM10" s="95"/>
      <c r="PKN10" s="95"/>
      <c r="PKO10" s="95"/>
      <c r="PKP10" s="95"/>
      <c r="PKQ10" s="95"/>
      <c r="PKR10" s="95"/>
      <c r="PKS10" s="95"/>
      <c r="PKT10" s="95"/>
      <c r="PKU10" s="95"/>
      <c r="PKV10" s="95"/>
      <c r="PKW10" s="95"/>
      <c r="PKX10" s="95"/>
      <c r="PKY10" s="95"/>
      <c r="PKZ10" s="95"/>
      <c r="PLA10" s="95"/>
      <c r="PLB10" s="95"/>
      <c r="PLC10" s="95"/>
      <c r="PLD10" s="95"/>
      <c r="PLE10" s="95"/>
      <c r="PLF10" s="95"/>
      <c r="PLG10" s="95"/>
      <c r="PLH10" s="95"/>
      <c r="PLI10" s="95"/>
      <c r="PLJ10" s="95"/>
      <c r="PLK10" s="95"/>
      <c r="PLL10" s="95"/>
      <c r="PLM10" s="95"/>
      <c r="PLN10" s="95"/>
      <c r="PLO10" s="95"/>
      <c r="PLP10" s="95"/>
      <c r="PLQ10" s="95"/>
      <c r="PLR10" s="95"/>
      <c r="PLS10" s="95"/>
      <c r="PLT10" s="95"/>
      <c r="PLU10" s="95"/>
      <c r="PLV10" s="95"/>
      <c r="PLW10" s="95"/>
      <c r="PLX10" s="95"/>
      <c r="PLY10" s="95"/>
      <c r="PLZ10" s="95"/>
      <c r="PMA10" s="95"/>
      <c r="PMB10" s="95"/>
      <c r="PMC10" s="95"/>
      <c r="PMD10" s="95"/>
      <c r="PME10" s="95"/>
      <c r="PMF10" s="95"/>
      <c r="PMG10" s="95"/>
      <c r="PMH10" s="95"/>
      <c r="PMI10" s="95"/>
      <c r="PMJ10" s="95"/>
      <c r="PMK10" s="95"/>
      <c r="PML10" s="95"/>
      <c r="PMM10" s="95"/>
      <c r="PMN10" s="95"/>
      <c r="PMO10" s="95"/>
      <c r="PMP10" s="95"/>
      <c r="PMQ10" s="95"/>
      <c r="PMR10" s="95"/>
      <c r="PMS10" s="95"/>
      <c r="PMT10" s="95"/>
      <c r="PMU10" s="95"/>
      <c r="PMV10" s="95"/>
      <c r="PMW10" s="95"/>
      <c r="PMX10" s="95"/>
      <c r="PMY10" s="95"/>
      <c r="PMZ10" s="95"/>
      <c r="PNA10" s="95"/>
      <c r="PNB10" s="95"/>
      <c r="PNC10" s="95"/>
      <c r="PND10" s="95"/>
      <c r="PNE10" s="95"/>
      <c r="PNF10" s="95"/>
      <c r="PNG10" s="95"/>
      <c r="PNH10" s="95"/>
      <c r="PNI10" s="95"/>
      <c r="PNJ10" s="95"/>
      <c r="PNK10" s="95"/>
      <c r="PNL10" s="95"/>
      <c r="PNM10" s="95"/>
      <c r="PNN10" s="95"/>
      <c r="PNO10" s="95"/>
      <c r="PNP10" s="95"/>
      <c r="PNQ10" s="95"/>
      <c r="PNR10" s="95"/>
      <c r="PNS10" s="95"/>
      <c r="PNT10" s="95"/>
      <c r="PNU10" s="95"/>
      <c r="PNV10" s="95"/>
      <c r="PNW10" s="95"/>
      <c r="PNX10" s="95"/>
      <c r="PNY10" s="95"/>
      <c r="PNZ10" s="95"/>
      <c r="POA10" s="95"/>
      <c r="POB10" s="95"/>
      <c r="POC10" s="95"/>
      <c r="POD10" s="95"/>
      <c r="POE10" s="95"/>
      <c r="POF10" s="95"/>
      <c r="POG10" s="95"/>
      <c r="POH10" s="95"/>
      <c r="POI10" s="95"/>
      <c r="POJ10" s="95"/>
      <c r="POK10" s="95"/>
      <c r="POL10" s="95"/>
      <c r="POM10" s="95"/>
      <c r="PON10" s="95"/>
      <c r="POO10" s="95"/>
      <c r="POP10" s="95"/>
      <c r="POQ10" s="95"/>
      <c r="POR10" s="95"/>
      <c r="POS10" s="95"/>
      <c r="POT10" s="95"/>
      <c r="POU10" s="95"/>
      <c r="POV10" s="95"/>
      <c r="POW10" s="95"/>
      <c r="POX10" s="95"/>
      <c r="POY10" s="95"/>
      <c r="POZ10" s="95"/>
      <c r="PPA10" s="95"/>
      <c r="PPB10" s="95"/>
      <c r="PPC10" s="95"/>
      <c r="PPD10" s="95"/>
      <c r="PPE10" s="95"/>
      <c r="PPF10" s="95"/>
      <c r="PPG10" s="95"/>
      <c r="PPH10" s="95"/>
      <c r="PPI10" s="95"/>
      <c r="PPJ10" s="95"/>
      <c r="PPK10" s="95"/>
      <c r="PPL10" s="95"/>
      <c r="PPM10" s="95"/>
      <c r="PPN10" s="95"/>
      <c r="PPO10" s="95"/>
      <c r="PPP10" s="95"/>
      <c r="PPQ10" s="95"/>
      <c r="PPR10" s="95"/>
      <c r="PPS10" s="95"/>
      <c r="PPT10" s="95"/>
      <c r="PPU10" s="95"/>
      <c r="PPV10" s="95"/>
      <c r="PPW10" s="95"/>
      <c r="PPX10" s="95"/>
      <c r="PPY10" s="95"/>
      <c r="PPZ10" s="95"/>
      <c r="PQA10" s="95"/>
      <c r="PQB10" s="95"/>
      <c r="PQC10" s="95"/>
      <c r="PQD10" s="95"/>
      <c r="PQE10" s="95"/>
      <c r="PQF10" s="95"/>
      <c r="PQG10" s="95"/>
      <c r="PQH10" s="95"/>
      <c r="PQI10" s="95"/>
      <c r="PQJ10" s="95"/>
      <c r="PQK10" s="95"/>
      <c r="PQL10" s="95"/>
      <c r="PQM10" s="95"/>
      <c r="PQN10" s="95"/>
      <c r="PQO10" s="95"/>
      <c r="PQP10" s="95"/>
      <c r="PQQ10" s="95"/>
      <c r="PQR10" s="95"/>
      <c r="PQS10" s="95"/>
      <c r="PQT10" s="95"/>
      <c r="PQU10" s="95"/>
      <c r="PQV10" s="95"/>
      <c r="PQW10" s="95"/>
      <c r="PQX10" s="95"/>
      <c r="PQY10" s="95"/>
      <c r="PQZ10" s="95"/>
      <c r="PRA10" s="95"/>
      <c r="PRB10" s="95"/>
      <c r="PRC10" s="95"/>
      <c r="PRD10" s="95"/>
      <c r="PRE10" s="95"/>
      <c r="PRF10" s="95"/>
      <c r="PRG10" s="95"/>
      <c r="PRH10" s="95"/>
      <c r="PRI10" s="95"/>
      <c r="PRJ10" s="95"/>
      <c r="PRK10" s="95"/>
      <c r="PRL10" s="95"/>
      <c r="PRM10" s="95"/>
      <c r="PRN10" s="95"/>
      <c r="PRO10" s="95"/>
      <c r="PRP10" s="95"/>
      <c r="PRQ10" s="95"/>
      <c r="PRR10" s="95"/>
      <c r="PRS10" s="95"/>
      <c r="PRT10" s="95"/>
      <c r="PRU10" s="95"/>
      <c r="PRV10" s="95"/>
      <c r="PRW10" s="95"/>
      <c r="PRX10" s="95"/>
      <c r="PRY10" s="95"/>
      <c r="PRZ10" s="95"/>
      <c r="PSA10" s="95"/>
      <c r="PSB10" s="95"/>
      <c r="PSC10" s="95"/>
      <c r="PSD10" s="95"/>
      <c r="PSE10" s="95"/>
      <c r="PSF10" s="95"/>
      <c r="PSG10" s="95"/>
      <c r="PSH10" s="95"/>
      <c r="PSI10" s="95"/>
      <c r="PSJ10" s="95"/>
      <c r="PSK10" s="95"/>
      <c r="PSL10" s="95"/>
      <c r="PSM10" s="95"/>
      <c r="PSN10" s="95"/>
      <c r="PSO10" s="95"/>
      <c r="PSP10" s="95"/>
      <c r="PSQ10" s="95"/>
      <c r="PSR10" s="95"/>
      <c r="PSS10" s="95"/>
      <c r="PST10" s="95"/>
      <c r="PSU10" s="95"/>
      <c r="PSV10" s="95"/>
      <c r="PSW10" s="95"/>
      <c r="PSX10" s="95"/>
      <c r="PSY10" s="95"/>
      <c r="PSZ10" s="95"/>
      <c r="PTA10" s="95"/>
      <c r="PTB10" s="95"/>
      <c r="PTC10" s="95"/>
      <c r="PTD10" s="95"/>
      <c r="PTE10" s="95"/>
      <c r="PTF10" s="95"/>
      <c r="PTG10" s="95"/>
      <c r="PTH10" s="95"/>
      <c r="PTI10" s="95"/>
      <c r="PTJ10" s="95"/>
      <c r="PTK10" s="95"/>
      <c r="PTL10" s="95"/>
      <c r="PTM10" s="95"/>
      <c r="PTN10" s="95"/>
      <c r="PTO10" s="95"/>
      <c r="PTP10" s="95"/>
      <c r="PTQ10" s="95"/>
      <c r="PTR10" s="95"/>
      <c r="PTS10" s="95"/>
      <c r="PTT10" s="95"/>
      <c r="PTU10" s="95"/>
      <c r="PTV10" s="95"/>
      <c r="PTW10" s="95"/>
      <c r="PTX10" s="95"/>
      <c r="PTY10" s="95"/>
      <c r="PTZ10" s="95"/>
      <c r="PUA10" s="95"/>
      <c r="PUB10" s="95"/>
      <c r="PUC10" s="95"/>
      <c r="PUD10" s="95"/>
      <c r="PUE10" s="95"/>
      <c r="PUF10" s="95"/>
      <c r="PUG10" s="95"/>
      <c r="PUH10" s="95"/>
      <c r="PUI10" s="95"/>
      <c r="PUJ10" s="95"/>
      <c r="PUK10" s="95"/>
      <c r="PUL10" s="95"/>
      <c r="PUM10" s="95"/>
      <c r="PUN10" s="95"/>
      <c r="PUO10" s="95"/>
      <c r="PUP10" s="95"/>
      <c r="PUQ10" s="95"/>
      <c r="PUR10" s="95"/>
      <c r="PUS10" s="95"/>
      <c r="PUT10" s="95"/>
      <c r="PUU10" s="95"/>
      <c r="PUV10" s="95"/>
      <c r="PUW10" s="95"/>
      <c r="PUX10" s="95"/>
      <c r="PUY10" s="95"/>
      <c r="PUZ10" s="95"/>
      <c r="PVA10" s="95"/>
      <c r="PVB10" s="95"/>
      <c r="PVC10" s="95"/>
      <c r="PVD10" s="95"/>
      <c r="PVE10" s="95"/>
      <c r="PVF10" s="95"/>
      <c r="PVG10" s="95"/>
      <c r="PVH10" s="95"/>
      <c r="PVI10" s="95"/>
      <c r="PVJ10" s="95"/>
      <c r="PVK10" s="95"/>
      <c r="PVL10" s="95"/>
      <c r="PVM10" s="95"/>
      <c r="PVN10" s="95"/>
      <c r="PVO10" s="95"/>
      <c r="PVP10" s="95"/>
      <c r="PVQ10" s="95"/>
      <c r="PVR10" s="95"/>
      <c r="PVS10" s="95"/>
      <c r="PVT10" s="95"/>
      <c r="PVU10" s="95"/>
      <c r="PVV10" s="95"/>
      <c r="PVW10" s="95"/>
      <c r="PVX10" s="95"/>
      <c r="PVY10" s="95"/>
      <c r="PVZ10" s="95"/>
      <c r="PWA10" s="95"/>
      <c r="PWB10" s="95"/>
      <c r="PWC10" s="95"/>
      <c r="PWD10" s="95"/>
      <c r="PWE10" s="95"/>
      <c r="PWF10" s="95"/>
      <c r="PWG10" s="95"/>
      <c r="PWH10" s="95"/>
      <c r="PWI10" s="95"/>
      <c r="PWJ10" s="95"/>
      <c r="PWK10" s="95"/>
      <c r="PWL10" s="95"/>
      <c r="PWM10" s="95"/>
      <c r="PWN10" s="95"/>
      <c r="PWO10" s="95"/>
      <c r="PWP10" s="95"/>
      <c r="PWQ10" s="95"/>
      <c r="PWR10" s="95"/>
      <c r="PWS10" s="95"/>
      <c r="PWT10" s="95"/>
      <c r="PWU10" s="95"/>
      <c r="PWV10" s="95"/>
      <c r="PWW10" s="95"/>
      <c r="PWX10" s="95"/>
      <c r="PWY10" s="95"/>
      <c r="PWZ10" s="95"/>
      <c r="PXA10" s="95"/>
      <c r="PXB10" s="95"/>
      <c r="PXC10" s="95"/>
      <c r="PXD10" s="95"/>
      <c r="PXE10" s="95"/>
      <c r="PXF10" s="95"/>
      <c r="PXG10" s="95"/>
      <c r="PXH10" s="95"/>
      <c r="PXI10" s="95"/>
      <c r="PXJ10" s="95"/>
      <c r="PXK10" s="95"/>
      <c r="PXL10" s="95"/>
      <c r="PXM10" s="95"/>
      <c r="PXN10" s="95"/>
      <c r="PXO10" s="95"/>
      <c r="PXP10" s="95"/>
      <c r="PXQ10" s="95"/>
      <c r="PXR10" s="95"/>
      <c r="PXS10" s="95"/>
      <c r="PXT10" s="95"/>
      <c r="PXU10" s="95"/>
      <c r="PXV10" s="95"/>
      <c r="PXW10" s="95"/>
      <c r="PXX10" s="95"/>
      <c r="PXY10" s="95"/>
      <c r="PXZ10" s="95"/>
      <c r="PYA10" s="95"/>
      <c r="PYB10" s="95"/>
      <c r="PYC10" s="95"/>
      <c r="PYD10" s="95"/>
      <c r="PYE10" s="95"/>
      <c r="PYF10" s="95"/>
      <c r="PYG10" s="95"/>
      <c r="PYH10" s="95"/>
      <c r="PYI10" s="95"/>
      <c r="PYJ10" s="95"/>
      <c r="PYK10" s="95"/>
      <c r="PYL10" s="95"/>
      <c r="PYM10" s="95"/>
      <c r="PYN10" s="95"/>
      <c r="PYO10" s="95"/>
      <c r="PYP10" s="95"/>
      <c r="PYQ10" s="95"/>
      <c r="PYR10" s="95"/>
      <c r="PYS10" s="95"/>
      <c r="PYT10" s="95"/>
      <c r="PYU10" s="95"/>
      <c r="PYV10" s="95"/>
      <c r="PYW10" s="95"/>
      <c r="PYX10" s="95"/>
      <c r="PYY10" s="95"/>
      <c r="PYZ10" s="95"/>
      <c r="PZA10" s="95"/>
      <c r="PZB10" s="95"/>
      <c r="PZC10" s="95"/>
      <c r="PZD10" s="95"/>
      <c r="PZE10" s="95"/>
      <c r="PZF10" s="95"/>
      <c r="PZG10" s="95"/>
      <c r="PZH10" s="95"/>
      <c r="PZI10" s="95"/>
      <c r="PZJ10" s="95"/>
      <c r="PZK10" s="95"/>
      <c r="PZL10" s="95"/>
      <c r="PZM10" s="95"/>
      <c r="PZN10" s="95"/>
      <c r="PZO10" s="95"/>
      <c r="PZP10" s="95"/>
      <c r="PZQ10" s="95"/>
      <c r="PZR10" s="95"/>
      <c r="PZS10" s="95"/>
      <c r="PZT10" s="95"/>
      <c r="PZU10" s="95"/>
      <c r="PZV10" s="95"/>
      <c r="PZW10" s="95"/>
      <c r="PZX10" s="95"/>
      <c r="PZY10" s="95"/>
      <c r="PZZ10" s="95"/>
      <c r="QAA10" s="95"/>
      <c r="QAB10" s="95"/>
      <c r="QAC10" s="95"/>
      <c r="QAD10" s="95"/>
      <c r="QAE10" s="95"/>
      <c r="QAF10" s="95"/>
      <c r="QAG10" s="95"/>
      <c r="QAH10" s="95"/>
      <c r="QAI10" s="95"/>
      <c r="QAJ10" s="95"/>
      <c r="QAK10" s="95"/>
      <c r="QAL10" s="95"/>
      <c r="QAM10" s="95"/>
      <c r="QAN10" s="95"/>
      <c r="QAO10" s="95"/>
      <c r="QAP10" s="95"/>
      <c r="QAQ10" s="95"/>
      <c r="QAR10" s="95"/>
      <c r="QAS10" s="95"/>
      <c r="QAT10" s="95"/>
      <c r="QAU10" s="95"/>
      <c r="QAV10" s="95"/>
      <c r="QAW10" s="95"/>
      <c r="QAX10" s="95"/>
      <c r="QAY10" s="95"/>
      <c r="QAZ10" s="95"/>
      <c r="QBA10" s="95"/>
      <c r="QBB10" s="95"/>
      <c r="QBC10" s="95"/>
      <c r="QBD10" s="95"/>
      <c r="QBE10" s="95"/>
      <c r="QBF10" s="95"/>
      <c r="QBG10" s="95"/>
      <c r="QBH10" s="95"/>
      <c r="QBI10" s="95"/>
      <c r="QBJ10" s="95"/>
      <c r="QBK10" s="95"/>
      <c r="QBL10" s="95"/>
      <c r="QBM10" s="95"/>
      <c r="QBN10" s="95"/>
      <c r="QBO10" s="95"/>
      <c r="QBP10" s="95"/>
      <c r="QBQ10" s="95"/>
      <c r="QBR10" s="95"/>
      <c r="QBS10" s="95"/>
      <c r="QBT10" s="95"/>
      <c r="QBU10" s="95"/>
      <c r="QBV10" s="95"/>
      <c r="QBW10" s="95"/>
      <c r="QBX10" s="95"/>
      <c r="QBY10" s="95"/>
      <c r="QBZ10" s="95"/>
      <c r="QCA10" s="95"/>
      <c r="QCB10" s="95"/>
      <c r="QCC10" s="95"/>
      <c r="QCD10" s="95"/>
      <c r="QCE10" s="95"/>
      <c r="QCF10" s="95"/>
      <c r="QCG10" s="95"/>
      <c r="QCH10" s="95"/>
      <c r="QCI10" s="95"/>
      <c r="QCJ10" s="95"/>
      <c r="QCK10" s="95"/>
      <c r="QCL10" s="95"/>
      <c r="QCM10" s="95"/>
      <c r="QCN10" s="95"/>
      <c r="QCO10" s="95"/>
      <c r="QCP10" s="95"/>
      <c r="QCQ10" s="95"/>
      <c r="QCR10" s="95"/>
      <c r="QCS10" s="95"/>
      <c r="QCT10" s="95"/>
      <c r="QCU10" s="95"/>
      <c r="QCV10" s="95"/>
      <c r="QCW10" s="95"/>
      <c r="QCX10" s="95"/>
      <c r="QCY10" s="95"/>
      <c r="QCZ10" s="95"/>
      <c r="QDA10" s="95"/>
      <c r="QDB10" s="95"/>
      <c r="QDC10" s="95"/>
      <c r="QDD10" s="95"/>
      <c r="QDE10" s="95"/>
      <c r="QDF10" s="95"/>
      <c r="QDG10" s="95"/>
      <c r="QDH10" s="95"/>
      <c r="QDI10" s="95"/>
      <c r="QDJ10" s="95"/>
      <c r="QDK10" s="95"/>
      <c r="QDL10" s="95"/>
      <c r="QDM10" s="95"/>
      <c r="QDN10" s="95"/>
      <c r="QDO10" s="95"/>
      <c r="QDP10" s="95"/>
      <c r="QDQ10" s="95"/>
      <c r="QDR10" s="95"/>
      <c r="QDS10" s="95"/>
      <c r="QDT10" s="95"/>
      <c r="QDU10" s="95"/>
      <c r="QDV10" s="95"/>
      <c r="QDW10" s="95"/>
      <c r="QDX10" s="95"/>
      <c r="QDY10" s="95"/>
      <c r="QDZ10" s="95"/>
      <c r="QEA10" s="95"/>
      <c r="QEB10" s="95"/>
      <c r="QEC10" s="95"/>
      <c r="QED10" s="95"/>
      <c r="QEE10" s="95"/>
      <c r="QEF10" s="95"/>
      <c r="QEG10" s="95"/>
      <c r="QEH10" s="95"/>
      <c r="QEI10" s="95"/>
      <c r="QEJ10" s="95"/>
      <c r="QEK10" s="95"/>
      <c r="QEL10" s="95"/>
      <c r="QEM10" s="95"/>
      <c r="QEN10" s="95"/>
      <c r="QEO10" s="95"/>
      <c r="QEP10" s="95"/>
      <c r="QEQ10" s="95"/>
      <c r="QER10" s="95"/>
      <c r="QES10" s="95"/>
      <c r="QET10" s="95"/>
      <c r="QEU10" s="95"/>
      <c r="QEV10" s="95"/>
      <c r="QEW10" s="95"/>
      <c r="QEX10" s="95"/>
      <c r="QEY10" s="95"/>
      <c r="QEZ10" s="95"/>
      <c r="QFA10" s="95"/>
      <c r="QFB10" s="95"/>
      <c r="QFC10" s="95"/>
      <c r="QFD10" s="95"/>
      <c r="QFE10" s="95"/>
      <c r="QFF10" s="95"/>
      <c r="QFG10" s="95"/>
      <c r="QFH10" s="95"/>
      <c r="QFI10" s="95"/>
      <c r="QFJ10" s="95"/>
      <c r="QFK10" s="95"/>
      <c r="QFL10" s="95"/>
      <c r="QFM10" s="95"/>
      <c r="QFN10" s="95"/>
      <c r="QFO10" s="95"/>
      <c r="QFP10" s="95"/>
      <c r="QFQ10" s="95"/>
      <c r="QFR10" s="95"/>
      <c r="QFS10" s="95"/>
      <c r="QFT10" s="95"/>
      <c r="QFU10" s="95"/>
      <c r="QFV10" s="95"/>
      <c r="QFW10" s="95"/>
      <c r="QFX10" s="95"/>
      <c r="QFY10" s="95"/>
      <c r="QFZ10" s="95"/>
      <c r="QGA10" s="95"/>
      <c r="QGB10" s="95"/>
      <c r="QGC10" s="95"/>
      <c r="QGD10" s="95"/>
      <c r="QGE10" s="95"/>
      <c r="QGF10" s="95"/>
      <c r="QGG10" s="95"/>
      <c r="QGH10" s="95"/>
      <c r="QGI10" s="95"/>
      <c r="QGJ10" s="95"/>
      <c r="QGK10" s="95"/>
      <c r="QGL10" s="95"/>
      <c r="QGM10" s="95"/>
      <c r="QGN10" s="95"/>
      <c r="QGO10" s="95"/>
      <c r="QGP10" s="95"/>
      <c r="QGQ10" s="95"/>
      <c r="QGR10" s="95"/>
      <c r="QGS10" s="95"/>
      <c r="QGT10" s="95"/>
      <c r="QGU10" s="95"/>
      <c r="QGV10" s="95"/>
      <c r="QGW10" s="95"/>
      <c r="QGX10" s="95"/>
      <c r="QGY10" s="95"/>
      <c r="QGZ10" s="95"/>
      <c r="QHA10" s="95"/>
      <c r="QHB10" s="95"/>
      <c r="QHC10" s="95"/>
      <c r="QHD10" s="95"/>
      <c r="QHE10" s="95"/>
      <c r="QHF10" s="95"/>
      <c r="QHG10" s="95"/>
      <c r="QHH10" s="95"/>
      <c r="QHI10" s="95"/>
      <c r="QHJ10" s="95"/>
      <c r="QHK10" s="95"/>
      <c r="QHL10" s="95"/>
      <c r="QHM10" s="95"/>
      <c r="QHN10" s="95"/>
      <c r="QHO10" s="95"/>
      <c r="QHP10" s="95"/>
      <c r="QHQ10" s="95"/>
      <c r="QHR10" s="95"/>
      <c r="QHS10" s="95"/>
      <c r="QHT10" s="95"/>
      <c r="QHU10" s="95"/>
      <c r="QHV10" s="95"/>
      <c r="QHW10" s="95"/>
      <c r="QHX10" s="95"/>
      <c r="QHY10" s="95"/>
      <c r="QHZ10" s="95"/>
      <c r="QIA10" s="95"/>
      <c r="QIB10" s="95"/>
      <c r="QIC10" s="95"/>
      <c r="QID10" s="95"/>
      <c r="QIE10" s="95"/>
      <c r="QIF10" s="95"/>
      <c r="QIG10" s="95"/>
      <c r="QIH10" s="95"/>
      <c r="QII10" s="95"/>
      <c r="QIJ10" s="95"/>
      <c r="QIK10" s="95"/>
      <c r="QIL10" s="95"/>
      <c r="QIM10" s="95"/>
      <c r="QIN10" s="95"/>
      <c r="QIO10" s="95"/>
      <c r="QIP10" s="95"/>
      <c r="QIQ10" s="95"/>
      <c r="QIR10" s="95"/>
      <c r="QIS10" s="95"/>
      <c r="QIT10" s="95"/>
      <c r="QIU10" s="95"/>
      <c r="QIV10" s="95"/>
      <c r="QIW10" s="95"/>
      <c r="QIX10" s="95"/>
      <c r="QIY10" s="95"/>
      <c r="QIZ10" s="95"/>
      <c r="QJA10" s="95"/>
      <c r="QJB10" s="95"/>
      <c r="QJC10" s="95"/>
      <c r="QJD10" s="95"/>
      <c r="QJE10" s="95"/>
      <c r="QJF10" s="95"/>
      <c r="QJG10" s="95"/>
      <c r="QJH10" s="95"/>
      <c r="QJI10" s="95"/>
      <c r="QJJ10" s="95"/>
      <c r="QJK10" s="95"/>
      <c r="QJL10" s="95"/>
      <c r="QJM10" s="95"/>
      <c r="QJN10" s="95"/>
      <c r="QJO10" s="95"/>
      <c r="QJP10" s="95"/>
      <c r="QJQ10" s="95"/>
      <c r="QJR10" s="95"/>
      <c r="QJS10" s="95"/>
      <c r="QJT10" s="95"/>
      <c r="QJU10" s="95"/>
      <c r="QJV10" s="95"/>
      <c r="QJW10" s="95"/>
      <c r="QJX10" s="95"/>
      <c r="QJY10" s="95"/>
      <c r="QJZ10" s="95"/>
      <c r="QKA10" s="95"/>
      <c r="QKB10" s="95"/>
      <c r="QKC10" s="95"/>
      <c r="QKD10" s="95"/>
      <c r="QKE10" s="95"/>
      <c r="QKF10" s="95"/>
      <c r="QKG10" s="95"/>
      <c r="QKH10" s="95"/>
      <c r="QKI10" s="95"/>
      <c r="QKJ10" s="95"/>
      <c r="QKK10" s="95"/>
      <c r="QKL10" s="95"/>
      <c r="QKM10" s="95"/>
      <c r="QKN10" s="95"/>
      <c r="QKO10" s="95"/>
      <c r="QKP10" s="95"/>
      <c r="QKQ10" s="95"/>
      <c r="QKR10" s="95"/>
      <c r="QKS10" s="95"/>
      <c r="QKT10" s="95"/>
      <c r="QKU10" s="95"/>
      <c r="QKV10" s="95"/>
      <c r="QKW10" s="95"/>
      <c r="QKX10" s="95"/>
      <c r="QKY10" s="95"/>
      <c r="QKZ10" s="95"/>
      <c r="QLA10" s="95"/>
      <c r="QLB10" s="95"/>
      <c r="QLC10" s="95"/>
      <c r="QLD10" s="95"/>
      <c r="QLE10" s="95"/>
      <c r="QLF10" s="95"/>
      <c r="QLG10" s="95"/>
      <c r="QLH10" s="95"/>
      <c r="QLI10" s="95"/>
      <c r="QLJ10" s="95"/>
      <c r="QLK10" s="95"/>
      <c r="QLL10" s="95"/>
      <c r="QLM10" s="95"/>
      <c r="QLN10" s="95"/>
      <c r="QLO10" s="95"/>
      <c r="QLP10" s="95"/>
      <c r="QLQ10" s="95"/>
      <c r="QLR10" s="95"/>
      <c r="QLS10" s="95"/>
      <c r="QLT10" s="95"/>
      <c r="QLU10" s="95"/>
      <c r="QLV10" s="95"/>
      <c r="QLW10" s="95"/>
      <c r="QLX10" s="95"/>
      <c r="QLY10" s="95"/>
      <c r="QLZ10" s="95"/>
      <c r="QMA10" s="95"/>
      <c r="QMB10" s="95"/>
      <c r="QMC10" s="95"/>
      <c r="QMD10" s="95"/>
      <c r="QME10" s="95"/>
      <c r="QMF10" s="95"/>
      <c r="QMG10" s="95"/>
      <c r="QMH10" s="95"/>
      <c r="QMI10" s="95"/>
      <c r="QMJ10" s="95"/>
      <c r="QMK10" s="95"/>
      <c r="QML10" s="95"/>
      <c r="QMM10" s="95"/>
      <c r="QMN10" s="95"/>
      <c r="QMO10" s="95"/>
      <c r="QMP10" s="95"/>
      <c r="QMQ10" s="95"/>
      <c r="QMR10" s="95"/>
      <c r="QMS10" s="95"/>
      <c r="QMT10" s="95"/>
      <c r="QMU10" s="95"/>
      <c r="QMV10" s="95"/>
      <c r="QMW10" s="95"/>
      <c r="QMX10" s="95"/>
      <c r="QMY10" s="95"/>
      <c r="QMZ10" s="95"/>
      <c r="QNA10" s="95"/>
      <c r="QNB10" s="95"/>
      <c r="QNC10" s="95"/>
      <c r="QND10" s="95"/>
      <c r="QNE10" s="95"/>
      <c r="QNF10" s="95"/>
      <c r="QNG10" s="95"/>
      <c r="QNH10" s="95"/>
      <c r="QNI10" s="95"/>
      <c r="QNJ10" s="95"/>
      <c r="QNK10" s="95"/>
      <c r="QNL10" s="95"/>
      <c r="QNM10" s="95"/>
      <c r="QNN10" s="95"/>
      <c r="QNO10" s="95"/>
      <c r="QNP10" s="95"/>
      <c r="QNQ10" s="95"/>
      <c r="QNR10" s="95"/>
      <c r="QNS10" s="95"/>
      <c r="QNT10" s="95"/>
      <c r="QNU10" s="95"/>
      <c r="QNV10" s="95"/>
      <c r="QNW10" s="95"/>
      <c r="QNX10" s="95"/>
      <c r="QNY10" s="95"/>
      <c r="QNZ10" s="95"/>
      <c r="QOA10" s="95"/>
      <c r="QOB10" s="95"/>
      <c r="QOC10" s="95"/>
      <c r="QOD10" s="95"/>
      <c r="QOE10" s="95"/>
      <c r="QOF10" s="95"/>
      <c r="QOG10" s="95"/>
      <c r="QOH10" s="95"/>
      <c r="QOI10" s="95"/>
      <c r="QOJ10" s="95"/>
      <c r="QOK10" s="95"/>
      <c r="QOL10" s="95"/>
      <c r="QOM10" s="95"/>
      <c r="QON10" s="95"/>
      <c r="QOO10" s="95"/>
      <c r="QOP10" s="95"/>
      <c r="QOQ10" s="95"/>
      <c r="QOR10" s="95"/>
      <c r="QOS10" s="95"/>
      <c r="QOT10" s="95"/>
      <c r="QOU10" s="95"/>
      <c r="QOV10" s="95"/>
      <c r="QOW10" s="95"/>
      <c r="QOX10" s="95"/>
      <c r="QOY10" s="95"/>
      <c r="QOZ10" s="95"/>
      <c r="QPA10" s="95"/>
      <c r="QPB10" s="95"/>
      <c r="QPC10" s="95"/>
      <c r="QPD10" s="95"/>
      <c r="QPE10" s="95"/>
      <c r="QPF10" s="95"/>
      <c r="QPG10" s="95"/>
      <c r="QPH10" s="95"/>
      <c r="QPI10" s="95"/>
      <c r="QPJ10" s="95"/>
      <c r="QPK10" s="95"/>
      <c r="QPL10" s="95"/>
      <c r="QPM10" s="95"/>
      <c r="QPN10" s="95"/>
      <c r="QPO10" s="95"/>
      <c r="QPP10" s="95"/>
      <c r="QPQ10" s="95"/>
      <c r="QPR10" s="95"/>
      <c r="QPS10" s="95"/>
      <c r="QPT10" s="95"/>
      <c r="QPU10" s="95"/>
      <c r="QPV10" s="95"/>
      <c r="QPW10" s="95"/>
      <c r="QPX10" s="95"/>
      <c r="QPY10" s="95"/>
      <c r="QPZ10" s="95"/>
      <c r="QQA10" s="95"/>
      <c r="QQB10" s="95"/>
      <c r="QQC10" s="95"/>
      <c r="QQD10" s="95"/>
      <c r="QQE10" s="95"/>
      <c r="QQF10" s="95"/>
      <c r="QQG10" s="95"/>
      <c r="QQH10" s="95"/>
      <c r="QQI10" s="95"/>
      <c r="QQJ10" s="95"/>
      <c r="QQK10" s="95"/>
      <c r="QQL10" s="95"/>
      <c r="QQM10" s="95"/>
      <c r="QQN10" s="95"/>
      <c r="QQO10" s="95"/>
      <c r="QQP10" s="95"/>
      <c r="QQQ10" s="95"/>
      <c r="QQR10" s="95"/>
      <c r="QQS10" s="95"/>
      <c r="QQT10" s="95"/>
      <c r="QQU10" s="95"/>
      <c r="QQV10" s="95"/>
      <c r="QQW10" s="95"/>
      <c r="QQX10" s="95"/>
      <c r="QQY10" s="95"/>
      <c r="QQZ10" s="95"/>
      <c r="QRA10" s="95"/>
      <c r="QRB10" s="95"/>
      <c r="QRC10" s="95"/>
      <c r="QRD10" s="95"/>
      <c r="QRE10" s="95"/>
      <c r="QRF10" s="95"/>
      <c r="QRG10" s="95"/>
      <c r="QRH10" s="95"/>
      <c r="QRI10" s="95"/>
      <c r="QRJ10" s="95"/>
      <c r="QRK10" s="95"/>
      <c r="QRL10" s="95"/>
      <c r="QRM10" s="95"/>
      <c r="QRN10" s="95"/>
      <c r="QRO10" s="95"/>
      <c r="QRP10" s="95"/>
      <c r="QRQ10" s="95"/>
      <c r="QRR10" s="95"/>
      <c r="QRS10" s="95"/>
      <c r="QRT10" s="95"/>
      <c r="QRU10" s="95"/>
      <c r="QRV10" s="95"/>
      <c r="QRW10" s="95"/>
      <c r="QRX10" s="95"/>
      <c r="QRY10" s="95"/>
      <c r="QRZ10" s="95"/>
      <c r="QSA10" s="95"/>
      <c r="QSB10" s="95"/>
      <c r="QSC10" s="95"/>
      <c r="QSD10" s="95"/>
      <c r="QSE10" s="95"/>
      <c r="QSF10" s="95"/>
      <c r="QSG10" s="95"/>
      <c r="QSH10" s="95"/>
      <c r="QSI10" s="95"/>
      <c r="QSJ10" s="95"/>
      <c r="QSK10" s="95"/>
      <c r="QSL10" s="95"/>
      <c r="QSM10" s="95"/>
      <c r="QSN10" s="95"/>
      <c r="QSO10" s="95"/>
      <c r="QSP10" s="95"/>
      <c r="QSQ10" s="95"/>
      <c r="QSR10" s="95"/>
      <c r="QSS10" s="95"/>
      <c r="QST10" s="95"/>
      <c r="QSU10" s="95"/>
      <c r="QSV10" s="95"/>
      <c r="QSW10" s="95"/>
      <c r="QSX10" s="95"/>
      <c r="QSY10" s="95"/>
      <c r="QSZ10" s="95"/>
      <c r="QTA10" s="95"/>
      <c r="QTB10" s="95"/>
      <c r="QTC10" s="95"/>
      <c r="QTD10" s="95"/>
      <c r="QTE10" s="95"/>
      <c r="QTF10" s="95"/>
      <c r="QTG10" s="95"/>
      <c r="QTH10" s="95"/>
      <c r="QTI10" s="95"/>
      <c r="QTJ10" s="95"/>
      <c r="QTK10" s="95"/>
      <c r="QTL10" s="95"/>
      <c r="QTM10" s="95"/>
      <c r="QTN10" s="95"/>
      <c r="QTO10" s="95"/>
      <c r="QTP10" s="95"/>
      <c r="QTQ10" s="95"/>
      <c r="QTR10" s="95"/>
      <c r="QTS10" s="95"/>
      <c r="QTT10" s="95"/>
      <c r="QTU10" s="95"/>
      <c r="QTV10" s="95"/>
      <c r="QTW10" s="95"/>
      <c r="QTX10" s="95"/>
      <c r="QTY10" s="95"/>
      <c r="QTZ10" s="95"/>
      <c r="QUA10" s="95"/>
      <c r="QUB10" s="95"/>
      <c r="QUC10" s="95"/>
      <c r="QUD10" s="95"/>
      <c r="QUE10" s="95"/>
      <c r="QUF10" s="95"/>
      <c r="QUG10" s="95"/>
      <c r="QUH10" s="95"/>
      <c r="QUI10" s="95"/>
      <c r="QUJ10" s="95"/>
      <c r="QUK10" s="95"/>
      <c r="QUL10" s="95"/>
      <c r="QUM10" s="95"/>
      <c r="QUN10" s="95"/>
      <c r="QUO10" s="95"/>
      <c r="QUP10" s="95"/>
      <c r="QUQ10" s="95"/>
      <c r="QUR10" s="95"/>
      <c r="QUS10" s="95"/>
      <c r="QUT10" s="95"/>
      <c r="QUU10" s="95"/>
      <c r="QUV10" s="95"/>
      <c r="QUW10" s="95"/>
      <c r="QUX10" s="95"/>
      <c r="QUY10" s="95"/>
      <c r="QUZ10" s="95"/>
      <c r="QVA10" s="95"/>
      <c r="QVB10" s="95"/>
      <c r="QVC10" s="95"/>
      <c r="QVD10" s="95"/>
      <c r="QVE10" s="95"/>
      <c r="QVF10" s="95"/>
      <c r="QVG10" s="95"/>
      <c r="QVH10" s="95"/>
      <c r="QVI10" s="95"/>
      <c r="QVJ10" s="95"/>
      <c r="QVK10" s="95"/>
      <c r="QVL10" s="95"/>
      <c r="QVM10" s="95"/>
      <c r="QVN10" s="95"/>
      <c r="QVO10" s="95"/>
      <c r="QVP10" s="95"/>
      <c r="QVQ10" s="95"/>
      <c r="QVR10" s="95"/>
      <c r="QVS10" s="95"/>
      <c r="QVT10" s="95"/>
      <c r="QVU10" s="95"/>
      <c r="QVV10" s="95"/>
      <c r="QVW10" s="95"/>
      <c r="QVX10" s="95"/>
      <c r="QVY10" s="95"/>
      <c r="QVZ10" s="95"/>
      <c r="QWA10" s="95"/>
      <c r="QWB10" s="95"/>
      <c r="QWC10" s="95"/>
      <c r="QWD10" s="95"/>
      <c r="QWE10" s="95"/>
      <c r="QWF10" s="95"/>
      <c r="QWG10" s="95"/>
      <c r="QWH10" s="95"/>
      <c r="QWI10" s="95"/>
      <c r="QWJ10" s="95"/>
      <c r="QWK10" s="95"/>
      <c r="QWL10" s="95"/>
      <c r="QWM10" s="95"/>
      <c r="QWN10" s="95"/>
      <c r="QWO10" s="95"/>
      <c r="QWP10" s="95"/>
      <c r="QWQ10" s="95"/>
      <c r="QWR10" s="95"/>
      <c r="QWS10" s="95"/>
      <c r="QWT10" s="95"/>
      <c r="QWU10" s="95"/>
      <c r="QWV10" s="95"/>
      <c r="QWW10" s="95"/>
      <c r="QWX10" s="95"/>
      <c r="QWY10" s="95"/>
      <c r="QWZ10" s="95"/>
      <c r="QXA10" s="95"/>
      <c r="QXB10" s="95"/>
      <c r="QXC10" s="95"/>
      <c r="QXD10" s="95"/>
      <c r="QXE10" s="95"/>
      <c r="QXF10" s="95"/>
      <c r="QXG10" s="95"/>
      <c r="QXH10" s="95"/>
      <c r="QXI10" s="95"/>
      <c r="QXJ10" s="95"/>
      <c r="QXK10" s="95"/>
      <c r="QXL10" s="95"/>
      <c r="QXM10" s="95"/>
      <c r="QXN10" s="95"/>
      <c r="QXO10" s="95"/>
      <c r="QXP10" s="95"/>
      <c r="QXQ10" s="95"/>
      <c r="QXR10" s="95"/>
      <c r="QXS10" s="95"/>
      <c r="QXT10" s="95"/>
      <c r="QXU10" s="95"/>
      <c r="QXV10" s="95"/>
      <c r="QXW10" s="95"/>
      <c r="QXX10" s="95"/>
      <c r="QXY10" s="95"/>
      <c r="QXZ10" s="95"/>
      <c r="QYA10" s="95"/>
      <c r="QYB10" s="95"/>
      <c r="QYC10" s="95"/>
      <c r="QYD10" s="95"/>
      <c r="QYE10" s="95"/>
      <c r="QYF10" s="95"/>
      <c r="QYG10" s="95"/>
      <c r="QYH10" s="95"/>
      <c r="QYI10" s="95"/>
      <c r="QYJ10" s="95"/>
      <c r="QYK10" s="95"/>
      <c r="QYL10" s="95"/>
      <c r="QYM10" s="95"/>
      <c r="QYN10" s="95"/>
      <c r="QYO10" s="95"/>
      <c r="QYP10" s="95"/>
      <c r="QYQ10" s="95"/>
      <c r="QYR10" s="95"/>
      <c r="QYS10" s="95"/>
      <c r="QYT10" s="95"/>
      <c r="QYU10" s="95"/>
      <c r="QYV10" s="95"/>
      <c r="QYW10" s="95"/>
      <c r="QYX10" s="95"/>
      <c r="QYY10" s="95"/>
      <c r="QYZ10" s="95"/>
      <c r="QZA10" s="95"/>
      <c r="QZB10" s="95"/>
      <c r="QZC10" s="95"/>
      <c r="QZD10" s="95"/>
      <c r="QZE10" s="95"/>
      <c r="QZF10" s="95"/>
      <c r="QZG10" s="95"/>
      <c r="QZH10" s="95"/>
      <c r="QZI10" s="95"/>
      <c r="QZJ10" s="95"/>
      <c r="QZK10" s="95"/>
      <c r="QZL10" s="95"/>
      <c r="QZM10" s="95"/>
      <c r="QZN10" s="95"/>
      <c r="QZO10" s="95"/>
      <c r="QZP10" s="95"/>
      <c r="QZQ10" s="95"/>
      <c r="QZR10" s="95"/>
      <c r="QZS10" s="95"/>
      <c r="QZT10" s="95"/>
      <c r="QZU10" s="95"/>
      <c r="QZV10" s="95"/>
      <c r="QZW10" s="95"/>
      <c r="QZX10" s="95"/>
      <c r="QZY10" s="95"/>
      <c r="QZZ10" s="95"/>
      <c r="RAA10" s="95"/>
      <c r="RAB10" s="95"/>
      <c r="RAC10" s="95"/>
      <c r="RAD10" s="95"/>
      <c r="RAE10" s="95"/>
      <c r="RAF10" s="95"/>
      <c r="RAG10" s="95"/>
      <c r="RAH10" s="95"/>
      <c r="RAI10" s="95"/>
      <c r="RAJ10" s="95"/>
      <c r="RAK10" s="95"/>
      <c r="RAL10" s="95"/>
      <c r="RAM10" s="95"/>
      <c r="RAN10" s="95"/>
      <c r="RAO10" s="95"/>
      <c r="RAP10" s="95"/>
      <c r="RAQ10" s="95"/>
      <c r="RAR10" s="95"/>
      <c r="RAS10" s="95"/>
      <c r="RAT10" s="95"/>
      <c r="RAU10" s="95"/>
      <c r="RAV10" s="95"/>
      <c r="RAW10" s="95"/>
      <c r="RAX10" s="95"/>
      <c r="RAY10" s="95"/>
      <c r="RAZ10" s="95"/>
      <c r="RBA10" s="95"/>
      <c r="RBB10" s="95"/>
      <c r="RBC10" s="95"/>
      <c r="RBD10" s="95"/>
      <c r="RBE10" s="95"/>
      <c r="RBF10" s="95"/>
      <c r="RBG10" s="95"/>
      <c r="RBH10" s="95"/>
      <c r="RBI10" s="95"/>
      <c r="RBJ10" s="95"/>
      <c r="RBK10" s="95"/>
      <c r="RBL10" s="95"/>
      <c r="RBM10" s="95"/>
      <c r="RBN10" s="95"/>
      <c r="RBO10" s="95"/>
      <c r="RBP10" s="95"/>
      <c r="RBQ10" s="95"/>
      <c r="RBR10" s="95"/>
      <c r="RBS10" s="95"/>
      <c r="RBT10" s="95"/>
      <c r="RBU10" s="95"/>
      <c r="RBV10" s="95"/>
      <c r="RBW10" s="95"/>
      <c r="RBX10" s="95"/>
      <c r="RBY10" s="95"/>
      <c r="RBZ10" s="95"/>
      <c r="RCA10" s="95"/>
      <c r="RCB10" s="95"/>
      <c r="RCC10" s="95"/>
      <c r="RCD10" s="95"/>
      <c r="RCE10" s="95"/>
      <c r="RCF10" s="95"/>
      <c r="RCG10" s="95"/>
      <c r="RCH10" s="95"/>
      <c r="RCI10" s="95"/>
      <c r="RCJ10" s="95"/>
      <c r="RCK10" s="95"/>
      <c r="RCL10" s="95"/>
      <c r="RCM10" s="95"/>
      <c r="RCN10" s="95"/>
      <c r="RCO10" s="95"/>
      <c r="RCP10" s="95"/>
      <c r="RCQ10" s="95"/>
      <c r="RCR10" s="95"/>
      <c r="RCS10" s="95"/>
      <c r="RCT10" s="95"/>
      <c r="RCU10" s="95"/>
      <c r="RCV10" s="95"/>
      <c r="RCW10" s="95"/>
      <c r="RCX10" s="95"/>
      <c r="RCY10" s="95"/>
      <c r="RCZ10" s="95"/>
      <c r="RDA10" s="95"/>
      <c r="RDB10" s="95"/>
      <c r="RDC10" s="95"/>
      <c r="RDD10" s="95"/>
      <c r="RDE10" s="95"/>
      <c r="RDF10" s="95"/>
      <c r="RDG10" s="95"/>
      <c r="RDH10" s="95"/>
      <c r="RDI10" s="95"/>
      <c r="RDJ10" s="95"/>
      <c r="RDK10" s="95"/>
      <c r="RDL10" s="95"/>
      <c r="RDM10" s="95"/>
      <c r="RDN10" s="95"/>
      <c r="RDO10" s="95"/>
      <c r="RDP10" s="95"/>
      <c r="RDQ10" s="95"/>
      <c r="RDR10" s="95"/>
      <c r="RDS10" s="95"/>
      <c r="RDT10" s="95"/>
      <c r="RDU10" s="95"/>
      <c r="RDV10" s="95"/>
      <c r="RDW10" s="95"/>
      <c r="RDX10" s="95"/>
      <c r="RDY10" s="95"/>
      <c r="RDZ10" s="95"/>
      <c r="REA10" s="95"/>
      <c r="REB10" s="95"/>
      <c r="REC10" s="95"/>
      <c r="RED10" s="95"/>
      <c r="REE10" s="95"/>
      <c r="REF10" s="95"/>
      <c r="REG10" s="95"/>
      <c r="REH10" s="95"/>
      <c r="REI10" s="95"/>
      <c r="REJ10" s="95"/>
      <c r="REK10" s="95"/>
      <c r="REL10" s="95"/>
      <c r="REM10" s="95"/>
      <c r="REN10" s="95"/>
      <c r="REO10" s="95"/>
      <c r="REP10" s="95"/>
      <c r="REQ10" s="95"/>
      <c r="RER10" s="95"/>
      <c r="RES10" s="95"/>
      <c r="RET10" s="95"/>
      <c r="REU10" s="95"/>
      <c r="REV10" s="95"/>
      <c r="REW10" s="95"/>
      <c r="REX10" s="95"/>
      <c r="REY10" s="95"/>
      <c r="REZ10" s="95"/>
      <c r="RFA10" s="95"/>
      <c r="RFB10" s="95"/>
      <c r="RFC10" s="95"/>
      <c r="RFD10" s="95"/>
      <c r="RFE10" s="95"/>
      <c r="RFF10" s="95"/>
      <c r="RFG10" s="95"/>
      <c r="RFH10" s="95"/>
      <c r="RFI10" s="95"/>
      <c r="RFJ10" s="95"/>
      <c r="RFK10" s="95"/>
      <c r="RFL10" s="95"/>
      <c r="RFM10" s="95"/>
      <c r="RFN10" s="95"/>
      <c r="RFO10" s="95"/>
      <c r="RFP10" s="95"/>
      <c r="RFQ10" s="95"/>
      <c r="RFR10" s="95"/>
      <c r="RFS10" s="95"/>
      <c r="RFT10" s="95"/>
      <c r="RFU10" s="95"/>
      <c r="RFV10" s="95"/>
      <c r="RFW10" s="95"/>
      <c r="RFX10" s="95"/>
      <c r="RFY10" s="95"/>
      <c r="RFZ10" s="95"/>
      <c r="RGA10" s="95"/>
      <c r="RGB10" s="95"/>
      <c r="RGC10" s="95"/>
      <c r="RGD10" s="95"/>
      <c r="RGE10" s="95"/>
      <c r="RGF10" s="95"/>
      <c r="RGG10" s="95"/>
      <c r="RGH10" s="95"/>
      <c r="RGI10" s="95"/>
      <c r="RGJ10" s="95"/>
      <c r="RGK10" s="95"/>
      <c r="RGL10" s="95"/>
      <c r="RGM10" s="95"/>
      <c r="RGN10" s="95"/>
      <c r="RGO10" s="95"/>
      <c r="RGP10" s="95"/>
      <c r="RGQ10" s="95"/>
      <c r="RGR10" s="95"/>
      <c r="RGS10" s="95"/>
      <c r="RGT10" s="95"/>
      <c r="RGU10" s="95"/>
      <c r="RGV10" s="95"/>
      <c r="RGW10" s="95"/>
      <c r="RGX10" s="95"/>
      <c r="RGY10" s="95"/>
      <c r="RGZ10" s="95"/>
      <c r="RHA10" s="95"/>
      <c r="RHB10" s="95"/>
      <c r="RHC10" s="95"/>
      <c r="RHD10" s="95"/>
      <c r="RHE10" s="95"/>
      <c r="RHF10" s="95"/>
      <c r="RHG10" s="95"/>
      <c r="RHH10" s="95"/>
      <c r="RHI10" s="95"/>
      <c r="RHJ10" s="95"/>
      <c r="RHK10" s="95"/>
      <c r="RHL10" s="95"/>
      <c r="RHM10" s="95"/>
      <c r="RHN10" s="95"/>
      <c r="RHO10" s="95"/>
      <c r="RHP10" s="95"/>
      <c r="RHQ10" s="95"/>
      <c r="RHR10" s="95"/>
      <c r="RHS10" s="95"/>
      <c r="RHT10" s="95"/>
      <c r="RHU10" s="95"/>
      <c r="RHV10" s="95"/>
      <c r="RHW10" s="95"/>
      <c r="RHX10" s="95"/>
      <c r="RHY10" s="95"/>
      <c r="RHZ10" s="95"/>
      <c r="RIA10" s="95"/>
      <c r="RIB10" s="95"/>
      <c r="RIC10" s="95"/>
      <c r="RID10" s="95"/>
      <c r="RIE10" s="95"/>
      <c r="RIF10" s="95"/>
      <c r="RIG10" s="95"/>
      <c r="RIH10" s="95"/>
      <c r="RII10" s="95"/>
      <c r="RIJ10" s="95"/>
      <c r="RIK10" s="95"/>
      <c r="RIL10" s="95"/>
      <c r="RIM10" s="95"/>
      <c r="RIN10" s="95"/>
      <c r="RIO10" s="95"/>
      <c r="RIP10" s="95"/>
      <c r="RIQ10" s="95"/>
      <c r="RIR10" s="95"/>
      <c r="RIS10" s="95"/>
      <c r="RIT10" s="95"/>
      <c r="RIU10" s="95"/>
      <c r="RIV10" s="95"/>
      <c r="RIW10" s="95"/>
      <c r="RIX10" s="95"/>
      <c r="RIY10" s="95"/>
      <c r="RIZ10" s="95"/>
      <c r="RJA10" s="95"/>
      <c r="RJB10" s="95"/>
      <c r="RJC10" s="95"/>
      <c r="RJD10" s="95"/>
      <c r="RJE10" s="95"/>
      <c r="RJF10" s="95"/>
      <c r="RJG10" s="95"/>
      <c r="RJH10" s="95"/>
      <c r="RJI10" s="95"/>
      <c r="RJJ10" s="95"/>
      <c r="RJK10" s="95"/>
      <c r="RJL10" s="95"/>
      <c r="RJM10" s="95"/>
      <c r="RJN10" s="95"/>
      <c r="RJO10" s="95"/>
      <c r="RJP10" s="95"/>
      <c r="RJQ10" s="95"/>
      <c r="RJR10" s="95"/>
      <c r="RJS10" s="95"/>
      <c r="RJT10" s="95"/>
      <c r="RJU10" s="95"/>
      <c r="RJV10" s="95"/>
      <c r="RJW10" s="95"/>
      <c r="RJX10" s="95"/>
      <c r="RJY10" s="95"/>
      <c r="RJZ10" s="95"/>
      <c r="RKA10" s="95"/>
      <c r="RKB10" s="95"/>
      <c r="RKC10" s="95"/>
      <c r="RKD10" s="95"/>
      <c r="RKE10" s="95"/>
      <c r="RKF10" s="95"/>
      <c r="RKG10" s="95"/>
      <c r="RKH10" s="95"/>
      <c r="RKI10" s="95"/>
      <c r="RKJ10" s="95"/>
      <c r="RKK10" s="95"/>
      <c r="RKL10" s="95"/>
      <c r="RKM10" s="95"/>
      <c r="RKN10" s="95"/>
      <c r="RKO10" s="95"/>
      <c r="RKP10" s="95"/>
      <c r="RKQ10" s="95"/>
      <c r="RKR10" s="95"/>
      <c r="RKS10" s="95"/>
      <c r="RKT10" s="95"/>
      <c r="RKU10" s="95"/>
      <c r="RKV10" s="95"/>
      <c r="RKW10" s="95"/>
      <c r="RKX10" s="95"/>
      <c r="RKY10" s="95"/>
      <c r="RKZ10" s="95"/>
      <c r="RLA10" s="95"/>
      <c r="RLB10" s="95"/>
      <c r="RLC10" s="95"/>
      <c r="RLD10" s="95"/>
      <c r="RLE10" s="95"/>
      <c r="RLF10" s="95"/>
      <c r="RLG10" s="95"/>
      <c r="RLH10" s="95"/>
      <c r="RLI10" s="95"/>
      <c r="RLJ10" s="95"/>
      <c r="RLK10" s="95"/>
      <c r="RLL10" s="95"/>
      <c r="RLM10" s="95"/>
      <c r="RLN10" s="95"/>
      <c r="RLO10" s="95"/>
      <c r="RLP10" s="95"/>
      <c r="RLQ10" s="95"/>
      <c r="RLR10" s="95"/>
      <c r="RLS10" s="95"/>
      <c r="RLT10" s="95"/>
      <c r="RLU10" s="95"/>
      <c r="RLV10" s="95"/>
      <c r="RLW10" s="95"/>
      <c r="RLX10" s="95"/>
      <c r="RLY10" s="95"/>
      <c r="RLZ10" s="95"/>
      <c r="RMA10" s="95"/>
      <c r="RMB10" s="95"/>
      <c r="RMC10" s="95"/>
      <c r="RMD10" s="95"/>
      <c r="RME10" s="95"/>
      <c r="RMF10" s="95"/>
      <c r="RMG10" s="95"/>
      <c r="RMH10" s="95"/>
      <c r="RMI10" s="95"/>
      <c r="RMJ10" s="95"/>
      <c r="RMK10" s="95"/>
      <c r="RML10" s="95"/>
      <c r="RMM10" s="95"/>
      <c r="RMN10" s="95"/>
      <c r="RMO10" s="95"/>
      <c r="RMP10" s="95"/>
      <c r="RMQ10" s="95"/>
      <c r="RMR10" s="95"/>
      <c r="RMS10" s="95"/>
      <c r="RMT10" s="95"/>
      <c r="RMU10" s="95"/>
      <c r="RMV10" s="95"/>
      <c r="RMW10" s="95"/>
      <c r="RMX10" s="95"/>
      <c r="RMY10" s="95"/>
      <c r="RMZ10" s="95"/>
      <c r="RNA10" s="95"/>
      <c r="RNB10" s="95"/>
      <c r="RNC10" s="95"/>
      <c r="RND10" s="95"/>
      <c r="RNE10" s="95"/>
      <c r="RNF10" s="95"/>
      <c r="RNG10" s="95"/>
      <c r="RNH10" s="95"/>
      <c r="RNI10" s="95"/>
      <c r="RNJ10" s="95"/>
      <c r="RNK10" s="95"/>
      <c r="RNL10" s="95"/>
      <c r="RNM10" s="95"/>
      <c r="RNN10" s="95"/>
      <c r="RNO10" s="95"/>
      <c r="RNP10" s="95"/>
      <c r="RNQ10" s="95"/>
      <c r="RNR10" s="95"/>
      <c r="RNS10" s="95"/>
      <c r="RNT10" s="95"/>
      <c r="RNU10" s="95"/>
      <c r="RNV10" s="95"/>
      <c r="RNW10" s="95"/>
      <c r="RNX10" s="95"/>
      <c r="RNY10" s="95"/>
      <c r="RNZ10" s="95"/>
      <c r="ROA10" s="95"/>
      <c r="ROB10" s="95"/>
      <c r="ROC10" s="95"/>
      <c r="ROD10" s="95"/>
      <c r="ROE10" s="95"/>
      <c r="ROF10" s="95"/>
      <c r="ROG10" s="95"/>
      <c r="ROH10" s="95"/>
      <c r="ROI10" s="95"/>
      <c r="ROJ10" s="95"/>
      <c r="ROK10" s="95"/>
      <c r="ROL10" s="95"/>
      <c r="ROM10" s="95"/>
      <c r="RON10" s="95"/>
      <c r="ROO10" s="95"/>
      <c r="ROP10" s="95"/>
      <c r="ROQ10" s="95"/>
      <c r="ROR10" s="95"/>
      <c r="ROS10" s="95"/>
      <c r="ROT10" s="95"/>
      <c r="ROU10" s="95"/>
      <c r="ROV10" s="95"/>
      <c r="ROW10" s="95"/>
      <c r="ROX10" s="95"/>
      <c r="ROY10" s="95"/>
      <c r="ROZ10" s="95"/>
      <c r="RPA10" s="95"/>
      <c r="RPB10" s="95"/>
      <c r="RPC10" s="95"/>
      <c r="RPD10" s="95"/>
      <c r="RPE10" s="95"/>
      <c r="RPF10" s="95"/>
      <c r="RPG10" s="95"/>
      <c r="RPH10" s="95"/>
      <c r="RPI10" s="95"/>
      <c r="RPJ10" s="95"/>
      <c r="RPK10" s="95"/>
      <c r="RPL10" s="95"/>
      <c r="RPM10" s="95"/>
      <c r="RPN10" s="95"/>
      <c r="RPO10" s="95"/>
      <c r="RPP10" s="95"/>
      <c r="RPQ10" s="95"/>
      <c r="RPR10" s="95"/>
      <c r="RPS10" s="95"/>
      <c r="RPT10" s="95"/>
      <c r="RPU10" s="95"/>
      <c r="RPV10" s="95"/>
      <c r="RPW10" s="95"/>
      <c r="RPX10" s="95"/>
      <c r="RPY10" s="95"/>
      <c r="RPZ10" s="95"/>
      <c r="RQA10" s="95"/>
      <c r="RQB10" s="95"/>
      <c r="RQC10" s="95"/>
      <c r="RQD10" s="95"/>
      <c r="RQE10" s="95"/>
      <c r="RQF10" s="95"/>
      <c r="RQG10" s="95"/>
      <c r="RQH10" s="95"/>
      <c r="RQI10" s="95"/>
      <c r="RQJ10" s="95"/>
      <c r="RQK10" s="95"/>
      <c r="RQL10" s="95"/>
      <c r="RQM10" s="95"/>
      <c r="RQN10" s="95"/>
      <c r="RQO10" s="95"/>
      <c r="RQP10" s="95"/>
      <c r="RQQ10" s="95"/>
      <c r="RQR10" s="95"/>
      <c r="RQS10" s="95"/>
      <c r="RQT10" s="95"/>
      <c r="RQU10" s="95"/>
      <c r="RQV10" s="95"/>
      <c r="RQW10" s="95"/>
      <c r="RQX10" s="95"/>
      <c r="RQY10" s="95"/>
      <c r="RQZ10" s="95"/>
      <c r="RRA10" s="95"/>
      <c r="RRB10" s="95"/>
      <c r="RRC10" s="95"/>
      <c r="RRD10" s="95"/>
      <c r="RRE10" s="95"/>
      <c r="RRF10" s="95"/>
      <c r="RRG10" s="95"/>
      <c r="RRH10" s="95"/>
      <c r="RRI10" s="95"/>
      <c r="RRJ10" s="95"/>
      <c r="RRK10" s="95"/>
      <c r="RRL10" s="95"/>
      <c r="RRM10" s="95"/>
      <c r="RRN10" s="95"/>
      <c r="RRO10" s="95"/>
      <c r="RRP10" s="95"/>
      <c r="RRQ10" s="95"/>
      <c r="RRR10" s="95"/>
      <c r="RRS10" s="95"/>
      <c r="RRT10" s="95"/>
      <c r="RRU10" s="95"/>
      <c r="RRV10" s="95"/>
      <c r="RRW10" s="95"/>
      <c r="RRX10" s="95"/>
      <c r="RRY10" s="95"/>
      <c r="RRZ10" s="95"/>
      <c r="RSA10" s="95"/>
      <c r="RSB10" s="95"/>
      <c r="RSC10" s="95"/>
      <c r="RSD10" s="95"/>
      <c r="RSE10" s="95"/>
      <c r="RSF10" s="95"/>
      <c r="RSG10" s="95"/>
      <c r="RSH10" s="95"/>
      <c r="RSI10" s="95"/>
      <c r="RSJ10" s="95"/>
      <c r="RSK10" s="95"/>
      <c r="RSL10" s="95"/>
      <c r="RSM10" s="95"/>
      <c r="RSN10" s="95"/>
      <c r="RSO10" s="95"/>
      <c r="RSP10" s="95"/>
      <c r="RSQ10" s="95"/>
      <c r="RSR10" s="95"/>
      <c r="RSS10" s="95"/>
      <c r="RST10" s="95"/>
      <c r="RSU10" s="95"/>
      <c r="RSV10" s="95"/>
      <c r="RSW10" s="95"/>
      <c r="RSX10" s="95"/>
      <c r="RSY10" s="95"/>
      <c r="RSZ10" s="95"/>
      <c r="RTA10" s="95"/>
      <c r="RTB10" s="95"/>
      <c r="RTC10" s="95"/>
      <c r="RTD10" s="95"/>
      <c r="RTE10" s="95"/>
      <c r="RTF10" s="95"/>
      <c r="RTG10" s="95"/>
      <c r="RTH10" s="95"/>
      <c r="RTI10" s="95"/>
      <c r="RTJ10" s="95"/>
      <c r="RTK10" s="95"/>
      <c r="RTL10" s="95"/>
      <c r="RTM10" s="95"/>
      <c r="RTN10" s="95"/>
      <c r="RTO10" s="95"/>
      <c r="RTP10" s="95"/>
      <c r="RTQ10" s="95"/>
      <c r="RTR10" s="95"/>
      <c r="RTS10" s="95"/>
      <c r="RTT10" s="95"/>
      <c r="RTU10" s="95"/>
      <c r="RTV10" s="95"/>
      <c r="RTW10" s="95"/>
      <c r="RTX10" s="95"/>
      <c r="RTY10" s="95"/>
      <c r="RTZ10" s="95"/>
      <c r="RUA10" s="95"/>
      <c r="RUB10" s="95"/>
      <c r="RUC10" s="95"/>
      <c r="RUD10" s="95"/>
      <c r="RUE10" s="95"/>
      <c r="RUF10" s="95"/>
      <c r="RUG10" s="95"/>
      <c r="RUH10" s="95"/>
      <c r="RUI10" s="95"/>
      <c r="RUJ10" s="95"/>
      <c r="RUK10" s="95"/>
      <c r="RUL10" s="95"/>
      <c r="RUM10" s="95"/>
      <c r="RUN10" s="95"/>
      <c r="RUO10" s="95"/>
      <c r="RUP10" s="95"/>
      <c r="RUQ10" s="95"/>
      <c r="RUR10" s="95"/>
      <c r="RUS10" s="95"/>
      <c r="RUT10" s="95"/>
      <c r="RUU10" s="95"/>
      <c r="RUV10" s="95"/>
      <c r="RUW10" s="95"/>
      <c r="RUX10" s="95"/>
      <c r="RUY10" s="95"/>
      <c r="RUZ10" s="95"/>
      <c r="RVA10" s="95"/>
      <c r="RVB10" s="95"/>
      <c r="RVC10" s="95"/>
      <c r="RVD10" s="95"/>
      <c r="RVE10" s="95"/>
      <c r="RVF10" s="95"/>
      <c r="RVG10" s="95"/>
      <c r="RVH10" s="95"/>
      <c r="RVI10" s="95"/>
      <c r="RVJ10" s="95"/>
      <c r="RVK10" s="95"/>
      <c r="RVL10" s="95"/>
      <c r="RVM10" s="95"/>
      <c r="RVN10" s="95"/>
      <c r="RVO10" s="95"/>
      <c r="RVP10" s="95"/>
      <c r="RVQ10" s="95"/>
      <c r="RVR10" s="95"/>
      <c r="RVS10" s="95"/>
      <c r="RVT10" s="95"/>
      <c r="RVU10" s="95"/>
      <c r="RVV10" s="95"/>
      <c r="RVW10" s="95"/>
      <c r="RVX10" s="95"/>
      <c r="RVY10" s="95"/>
      <c r="RVZ10" s="95"/>
      <c r="RWA10" s="95"/>
      <c r="RWB10" s="95"/>
      <c r="RWC10" s="95"/>
      <c r="RWD10" s="95"/>
      <c r="RWE10" s="95"/>
      <c r="RWF10" s="95"/>
      <c r="RWG10" s="95"/>
      <c r="RWH10" s="95"/>
      <c r="RWI10" s="95"/>
      <c r="RWJ10" s="95"/>
      <c r="RWK10" s="95"/>
      <c r="RWL10" s="95"/>
      <c r="RWM10" s="95"/>
      <c r="RWN10" s="95"/>
      <c r="RWO10" s="95"/>
      <c r="RWP10" s="95"/>
      <c r="RWQ10" s="95"/>
      <c r="RWR10" s="95"/>
      <c r="RWS10" s="95"/>
      <c r="RWT10" s="95"/>
      <c r="RWU10" s="95"/>
      <c r="RWV10" s="95"/>
      <c r="RWW10" s="95"/>
      <c r="RWX10" s="95"/>
      <c r="RWY10" s="95"/>
      <c r="RWZ10" s="95"/>
      <c r="RXA10" s="95"/>
      <c r="RXB10" s="95"/>
      <c r="RXC10" s="95"/>
      <c r="RXD10" s="95"/>
      <c r="RXE10" s="95"/>
      <c r="RXF10" s="95"/>
      <c r="RXG10" s="95"/>
      <c r="RXH10" s="95"/>
      <c r="RXI10" s="95"/>
      <c r="RXJ10" s="95"/>
      <c r="RXK10" s="95"/>
      <c r="RXL10" s="95"/>
      <c r="RXM10" s="95"/>
      <c r="RXN10" s="95"/>
      <c r="RXO10" s="95"/>
      <c r="RXP10" s="95"/>
      <c r="RXQ10" s="95"/>
      <c r="RXR10" s="95"/>
      <c r="RXS10" s="95"/>
      <c r="RXT10" s="95"/>
      <c r="RXU10" s="95"/>
      <c r="RXV10" s="95"/>
      <c r="RXW10" s="95"/>
      <c r="RXX10" s="95"/>
      <c r="RXY10" s="95"/>
      <c r="RXZ10" s="95"/>
      <c r="RYA10" s="95"/>
      <c r="RYB10" s="95"/>
      <c r="RYC10" s="95"/>
      <c r="RYD10" s="95"/>
      <c r="RYE10" s="95"/>
      <c r="RYF10" s="95"/>
      <c r="RYG10" s="95"/>
      <c r="RYH10" s="95"/>
      <c r="RYI10" s="95"/>
      <c r="RYJ10" s="95"/>
      <c r="RYK10" s="95"/>
      <c r="RYL10" s="95"/>
      <c r="RYM10" s="95"/>
      <c r="RYN10" s="95"/>
      <c r="RYO10" s="95"/>
      <c r="RYP10" s="95"/>
      <c r="RYQ10" s="95"/>
      <c r="RYR10" s="95"/>
      <c r="RYS10" s="95"/>
      <c r="RYT10" s="95"/>
      <c r="RYU10" s="95"/>
      <c r="RYV10" s="95"/>
      <c r="RYW10" s="95"/>
      <c r="RYX10" s="95"/>
      <c r="RYY10" s="95"/>
      <c r="RYZ10" s="95"/>
      <c r="RZA10" s="95"/>
      <c r="RZB10" s="95"/>
      <c r="RZC10" s="95"/>
      <c r="RZD10" s="95"/>
      <c r="RZE10" s="95"/>
      <c r="RZF10" s="95"/>
      <c r="RZG10" s="95"/>
      <c r="RZH10" s="95"/>
      <c r="RZI10" s="95"/>
      <c r="RZJ10" s="95"/>
      <c r="RZK10" s="95"/>
      <c r="RZL10" s="95"/>
      <c r="RZM10" s="95"/>
      <c r="RZN10" s="95"/>
      <c r="RZO10" s="95"/>
      <c r="RZP10" s="95"/>
      <c r="RZQ10" s="95"/>
      <c r="RZR10" s="95"/>
      <c r="RZS10" s="95"/>
      <c r="RZT10" s="95"/>
      <c r="RZU10" s="95"/>
      <c r="RZV10" s="95"/>
      <c r="RZW10" s="95"/>
      <c r="RZX10" s="95"/>
      <c r="RZY10" s="95"/>
      <c r="RZZ10" s="95"/>
      <c r="SAA10" s="95"/>
      <c r="SAB10" s="95"/>
      <c r="SAC10" s="95"/>
      <c r="SAD10" s="95"/>
      <c r="SAE10" s="95"/>
      <c r="SAF10" s="95"/>
      <c r="SAG10" s="95"/>
      <c r="SAH10" s="95"/>
      <c r="SAI10" s="95"/>
      <c r="SAJ10" s="95"/>
      <c r="SAK10" s="95"/>
      <c r="SAL10" s="95"/>
      <c r="SAM10" s="95"/>
      <c r="SAN10" s="95"/>
      <c r="SAO10" s="95"/>
      <c r="SAP10" s="95"/>
      <c r="SAQ10" s="95"/>
      <c r="SAR10" s="95"/>
      <c r="SAS10" s="95"/>
      <c r="SAT10" s="95"/>
      <c r="SAU10" s="95"/>
      <c r="SAV10" s="95"/>
      <c r="SAW10" s="95"/>
      <c r="SAX10" s="95"/>
      <c r="SAY10" s="95"/>
      <c r="SAZ10" s="95"/>
      <c r="SBA10" s="95"/>
      <c r="SBB10" s="95"/>
      <c r="SBC10" s="95"/>
      <c r="SBD10" s="95"/>
      <c r="SBE10" s="95"/>
      <c r="SBF10" s="95"/>
      <c r="SBG10" s="95"/>
      <c r="SBH10" s="95"/>
      <c r="SBI10" s="95"/>
      <c r="SBJ10" s="95"/>
      <c r="SBK10" s="95"/>
      <c r="SBL10" s="95"/>
      <c r="SBM10" s="95"/>
      <c r="SBN10" s="95"/>
      <c r="SBO10" s="95"/>
      <c r="SBP10" s="95"/>
      <c r="SBQ10" s="95"/>
      <c r="SBR10" s="95"/>
      <c r="SBS10" s="95"/>
      <c r="SBT10" s="95"/>
      <c r="SBU10" s="95"/>
      <c r="SBV10" s="95"/>
      <c r="SBW10" s="95"/>
      <c r="SBX10" s="95"/>
      <c r="SBY10" s="95"/>
      <c r="SBZ10" s="95"/>
      <c r="SCA10" s="95"/>
      <c r="SCB10" s="95"/>
      <c r="SCC10" s="95"/>
      <c r="SCD10" s="95"/>
      <c r="SCE10" s="95"/>
      <c r="SCF10" s="95"/>
      <c r="SCG10" s="95"/>
      <c r="SCH10" s="95"/>
      <c r="SCI10" s="95"/>
      <c r="SCJ10" s="95"/>
      <c r="SCK10" s="95"/>
      <c r="SCL10" s="95"/>
      <c r="SCM10" s="95"/>
      <c r="SCN10" s="95"/>
      <c r="SCO10" s="95"/>
      <c r="SCP10" s="95"/>
      <c r="SCQ10" s="95"/>
      <c r="SCR10" s="95"/>
      <c r="SCS10" s="95"/>
      <c r="SCT10" s="95"/>
      <c r="SCU10" s="95"/>
      <c r="SCV10" s="95"/>
      <c r="SCW10" s="95"/>
      <c r="SCX10" s="95"/>
      <c r="SCY10" s="95"/>
      <c r="SCZ10" s="95"/>
      <c r="SDA10" s="95"/>
      <c r="SDB10" s="95"/>
      <c r="SDC10" s="95"/>
      <c r="SDD10" s="95"/>
      <c r="SDE10" s="95"/>
      <c r="SDF10" s="95"/>
      <c r="SDG10" s="95"/>
      <c r="SDH10" s="95"/>
      <c r="SDI10" s="95"/>
      <c r="SDJ10" s="95"/>
      <c r="SDK10" s="95"/>
      <c r="SDL10" s="95"/>
      <c r="SDM10" s="95"/>
      <c r="SDN10" s="95"/>
      <c r="SDO10" s="95"/>
      <c r="SDP10" s="95"/>
      <c r="SDQ10" s="95"/>
      <c r="SDR10" s="95"/>
      <c r="SDS10" s="95"/>
      <c r="SDT10" s="95"/>
      <c r="SDU10" s="95"/>
      <c r="SDV10" s="95"/>
      <c r="SDW10" s="95"/>
      <c r="SDX10" s="95"/>
      <c r="SDY10" s="95"/>
      <c r="SDZ10" s="95"/>
      <c r="SEA10" s="95"/>
      <c r="SEB10" s="95"/>
      <c r="SEC10" s="95"/>
      <c r="SED10" s="95"/>
      <c r="SEE10" s="95"/>
      <c r="SEF10" s="95"/>
      <c r="SEG10" s="95"/>
      <c r="SEH10" s="95"/>
      <c r="SEI10" s="95"/>
      <c r="SEJ10" s="95"/>
      <c r="SEK10" s="95"/>
      <c r="SEL10" s="95"/>
      <c r="SEM10" s="95"/>
      <c r="SEN10" s="95"/>
      <c r="SEO10" s="95"/>
      <c r="SEP10" s="95"/>
      <c r="SEQ10" s="95"/>
      <c r="SER10" s="95"/>
      <c r="SES10" s="95"/>
      <c r="SET10" s="95"/>
      <c r="SEU10" s="95"/>
      <c r="SEV10" s="95"/>
      <c r="SEW10" s="95"/>
      <c r="SEX10" s="95"/>
      <c r="SEY10" s="95"/>
      <c r="SEZ10" s="95"/>
      <c r="SFA10" s="95"/>
      <c r="SFB10" s="95"/>
      <c r="SFC10" s="95"/>
      <c r="SFD10" s="95"/>
      <c r="SFE10" s="95"/>
      <c r="SFF10" s="95"/>
      <c r="SFG10" s="95"/>
      <c r="SFH10" s="95"/>
      <c r="SFI10" s="95"/>
      <c r="SFJ10" s="95"/>
      <c r="SFK10" s="95"/>
      <c r="SFL10" s="95"/>
      <c r="SFM10" s="95"/>
      <c r="SFN10" s="95"/>
      <c r="SFO10" s="95"/>
      <c r="SFP10" s="95"/>
      <c r="SFQ10" s="95"/>
      <c r="SFR10" s="95"/>
      <c r="SFS10" s="95"/>
      <c r="SFT10" s="95"/>
      <c r="SFU10" s="95"/>
      <c r="SFV10" s="95"/>
      <c r="SFW10" s="95"/>
      <c r="SFX10" s="95"/>
      <c r="SFY10" s="95"/>
      <c r="SFZ10" s="95"/>
      <c r="SGA10" s="95"/>
      <c r="SGB10" s="95"/>
      <c r="SGC10" s="95"/>
      <c r="SGD10" s="95"/>
      <c r="SGE10" s="95"/>
      <c r="SGF10" s="95"/>
      <c r="SGG10" s="95"/>
      <c r="SGH10" s="95"/>
      <c r="SGI10" s="95"/>
      <c r="SGJ10" s="95"/>
      <c r="SGK10" s="95"/>
      <c r="SGL10" s="95"/>
      <c r="SGM10" s="95"/>
      <c r="SGN10" s="95"/>
      <c r="SGO10" s="95"/>
      <c r="SGP10" s="95"/>
      <c r="SGQ10" s="95"/>
      <c r="SGR10" s="95"/>
      <c r="SGS10" s="95"/>
      <c r="SGT10" s="95"/>
      <c r="SGU10" s="95"/>
      <c r="SGV10" s="95"/>
      <c r="SGW10" s="95"/>
      <c r="SGX10" s="95"/>
      <c r="SGY10" s="95"/>
      <c r="SGZ10" s="95"/>
      <c r="SHA10" s="95"/>
      <c r="SHB10" s="95"/>
      <c r="SHC10" s="95"/>
      <c r="SHD10" s="95"/>
      <c r="SHE10" s="95"/>
      <c r="SHF10" s="95"/>
      <c r="SHG10" s="95"/>
      <c r="SHH10" s="95"/>
      <c r="SHI10" s="95"/>
      <c r="SHJ10" s="95"/>
      <c r="SHK10" s="95"/>
      <c r="SHL10" s="95"/>
      <c r="SHM10" s="95"/>
      <c r="SHN10" s="95"/>
      <c r="SHO10" s="95"/>
      <c r="SHP10" s="95"/>
      <c r="SHQ10" s="95"/>
      <c r="SHR10" s="95"/>
      <c r="SHS10" s="95"/>
      <c r="SHT10" s="95"/>
      <c r="SHU10" s="95"/>
      <c r="SHV10" s="95"/>
      <c r="SHW10" s="95"/>
      <c r="SHX10" s="95"/>
      <c r="SHY10" s="95"/>
      <c r="SHZ10" s="95"/>
      <c r="SIA10" s="95"/>
      <c r="SIB10" s="95"/>
      <c r="SIC10" s="95"/>
      <c r="SID10" s="95"/>
      <c r="SIE10" s="95"/>
      <c r="SIF10" s="95"/>
      <c r="SIG10" s="95"/>
      <c r="SIH10" s="95"/>
      <c r="SII10" s="95"/>
      <c r="SIJ10" s="95"/>
      <c r="SIK10" s="95"/>
      <c r="SIL10" s="95"/>
      <c r="SIM10" s="95"/>
      <c r="SIN10" s="95"/>
      <c r="SIO10" s="95"/>
      <c r="SIP10" s="95"/>
      <c r="SIQ10" s="95"/>
      <c r="SIR10" s="95"/>
      <c r="SIS10" s="95"/>
      <c r="SIT10" s="95"/>
      <c r="SIU10" s="95"/>
      <c r="SIV10" s="95"/>
      <c r="SIW10" s="95"/>
      <c r="SIX10" s="95"/>
      <c r="SIY10" s="95"/>
      <c r="SIZ10" s="95"/>
      <c r="SJA10" s="95"/>
      <c r="SJB10" s="95"/>
      <c r="SJC10" s="95"/>
      <c r="SJD10" s="95"/>
      <c r="SJE10" s="95"/>
      <c r="SJF10" s="95"/>
      <c r="SJG10" s="95"/>
      <c r="SJH10" s="95"/>
      <c r="SJI10" s="95"/>
      <c r="SJJ10" s="95"/>
      <c r="SJK10" s="95"/>
      <c r="SJL10" s="95"/>
      <c r="SJM10" s="95"/>
      <c r="SJN10" s="95"/>
      <c r="SJO10" s="95"/>
      <c r="SJP10" s="95"/>
      <c r="SJQ10" s="95"/>
      <c r="SJR10" s="95"/>
      <c r="SJS10" s="95"/>
      <c r="SJT10" s="95"/>
      <c r="SJU10" s="95"/>
      <c r="SJV10" s="95"/>
      <c r="SJW10" s="95"/>
      <c r="SJX10" s="95"/>
      <c r="SJY10" s="95"/>
      <c r="SJZ10" s="95"/>
      <c r="SKA10" s="95"/>
      <c r="SKB10" s="95"/>
      <c r="SKC10" s="95"/>
      <c r="SKD10" s="95"/>
      <c r="SKE10" s="95"/>
      <c r="SKF10" s="95"/>
      <c r="SKG10" s="95"/>
      <c r="SKH10" s="95"/>
      <c r="SKI10" s="95"/>
      <c r="SKJ10" s="95"/>
      <c r="SKK10" s="95"/>
      <c r="SKL10" s="95"/>
      <c r="SKM10" s="95"/>
      <c r="SKN10" s="95"/>
      <c r="SKO10" s="95"/>
      <c r="SKP10" s="95"/>
      <c r="SKQ10" s="95"/>
      <c r="SKR10" s="95"/>
      <c r="SKS10" s="95"/>
      <c r="SKT10" s="95"/>
      <c r="SKU10" s="95"/>
      <c r="SKV10" s="95"/>
      <c r="SKW10" s="95"/>
      <c r="SKX10" s="95"/>
      <c r="SKY10" s="95"/>
      <c r="SKZ10" s="95"/>
      <c r="SLA10" s="95"/>
      <c r="SLB10" s="95"/>
      <c r="SLC10" s="95"/>
      <c r="SLD10" s="95"/>
      <c r="SLE10" s="95"/>
      <c r="SLF10" s="95"/>
      <c r="SLG10" s="95"/>
      <c r="SLH10" s="95"/>
      <c r="SLI10" s="95"/>
      <c r="SLJ10" s="95"/>
      <c r="SLK10" s="95"/>
      <c r="SLL10" s="95"/>
      <c r="SLM10" s="95"/>
      <c r="SLN10" s="95"/>
      <c r="SLO10" s="95"/>
      <c r="SLP10" s="95"/>
      <c r="SLQ10" s="95"/>
      <c r="SLR10" s="95"/>
      <c r="SLS10" s="95"/>
      <c r="SLT10" s="95"/>
      <c r="SLU10" s="95"/>
      <c r="SLV10" s="95"/>
      <c r="SLW10" s="95"/>
      <c r="SLX10" s="95"/>
      <c r="SLY10" s="95"/>
      <c r="SLZ10" s="95"/>
      <c r="SMA10" s="95"/>
      <c r="SMB10" s="95"/>
      <c r="SMC10" s="95"/>
      <c r="SMD10" s="95"/>
      <c r="SME10" s="95"/>
      <c r="SMF10" s="95"/>
      <c r="SMG10" s="95"/>
      <c r="SMH10" s="95"/>
      <c r="SMI10" s="95"/>
      <c r="SMJ10" s="95"/>
      <c r="SMK10" s="95"/>
      <c r="SML10" s="95"/>
      <c r="SMM10" s="95"/>
      <c r="SMN10" s="95"/>
      <c r="SMO10" s="95"/>
      <c r="SMP10" s="95"/>
      <c r="SMQ10" s="95"/>
      <c r="SMR10" s="95"/>
      <c r="SMS10" s="95"/>
      <c r="SMT10" s="95"/>
      <c r="SMU10" s="95"/>
      <c r="SMV10" s="95"/>
      <c r="SMW10" s="95"/>
      <c r="SMX10" s="95"/>
      <c r="SMY10" s="95"/>
      <c r="SMZ10" s="95"/>
      <c r="SNA10" s="95"/>
      <c r="SNB10" s="95"/>
      <c r="SNC10" s="95"/>
      <c r="SND10" s="95"/>
      <c r="SNE10" s="95"/>
      <c r="SNF10" s="95"/>
      <c r="SNG10" s="95"/>
      <c r="SNH10" s="95"/>
      <c r="SNI10" s="95"/>
      <c r="SNJ10" s="95"/>
      <c r="SNK10" s="95"/>
      <c r="SNL10" s="95"/>
      <c r="SNM10" s="95"/>
      <c r="SNN10" s="95"/>
      <c r="SNO10" s="95"/>
      <c r="SNP10" s="95"/>
      <c r="SNQ10" s="95"/>
      <c r="SNR10" s="95"/>
      <c r="SNS10" s="95"/>
      <c r="SNT10" s="95"/>
      <c r="SNU10" s="95"/>
      <c r="SNV10" s="95"/>
      <c r="SNW10" s="95"/>
      <c r="SNX10" s="95"/>
      <c r="SNY10" s="95"/>
      <c r="SNZ10" s="95"/>
      <c r="SOA10" s="95"/>
      <c r="SOB10" s="95"/>
      <c r="SOC10" s="95"/>
      <c r="SOD10" s="95"/>
      <c r="SOE10" s="95"/>
      <c r="SOF10" s="95"/>
      <c r="SOG10" s="95"/>
      <c r="SOH10" s="95"/>
      <c r="SOI10" s="95"/>
      <c r="SOJ10" s="95"/>
      <c r="SOK10" s="95"/>
      <c r="SOL10" s="95"/>
      <c r="SOM10" s="95"/>
      <c r="SON10" s="95"/>
      <c r="SOO10" s="95"/>
      <c r="SOP10" s="95"/>
      <c r="SOQ10" s="95"/>
      <c r="SOR10" s="95"/>
      <c r="SOS10" s="95"/>
      <c r="SOT10" s="95"/>
      <c r="SOU10" s="95"/>
      <c r="SOV10" s="95"/>
      <c r="SOW10" s="95"/>
      <c r="SOX10" s="95"/>
      <c r="SOY10" s="95"/>
      <c r="SOZ10" s="95"/>
      <c r="SPA10" s="95"/>
      <c r="SPB10" s="95"/>
      <c r="SPC10" s="95"/>
      <c r="SPD10" s="95"/>
      <c r="SPE10" s="95"/>
      <c r="SPF10" s="95"/>
      <c r="SPG10" s="95"/>
      <c r="SPH10" s="95"/>
      <c r="SPI10" s="95"/>
      <c r="SPJ10" s="95"/>
      <c r="SPK10" s="95"/>
      <c r="SPL10" s="95"/>
      <c r="SPM10" s="95"/>
      <c r="SPN10" s="95"/>
      <c r="SPO10" s="95"/>
      <c r="SPP10" s="95"/>
      <c r="SPQ10" s="95"/>
      <c r="SPR10" s="95"/>
      <c r="SPS10" s="95"/>
      <c r="SPT10" s="95"/>
      <c r="SPU10" s="95"/>
      <c r="SPV10" s="95"/>
      <c r="SPW10" s="95"/>
      <c r="SPX10" s="95"/>
      <c r="SPY10" s="95"/>
      <c r="SPZ10" s="95"/>
      <c r="SQA10" s="95"/>
      <c r="SQB10" s="95"/>
      <c r="SQC10" s="95"/>
      <c r="SQD10" s="95"/>
      <c r="SQE10" s="95"/>
      <c r="SQF10" s="95"/>
      <c r="SQG10" s="95"/>
      <c r="SQH10" s="95"/>
      <c r="SQI10" s="95"/>
      <c r="SQJ10" s="95"/>
      <c r="SQK10" s="95"/>
      <c r="SQL10" s="95"/>
      <c r="SQM10" s="95"/>
      <c r="SQN10" s="95"/>
      <c r="SQO10" s="95"/>
      <c r="SQP10" s="95"/>
      <c r="SQQ10" s="95"/>
      <c r="SQR10" s="95"/>
      <c r="SQS10" s="95"/>
      <c r="SQT10" s="95"/>
      <c r="SQU10" s="95"/>
      <c r="SQV10" s="95"/>
      <c r="SQW10" s="95"/>
      <c r="SQX10" s="95"/>
      <c r="SQY10" s="95"/>
      <c r="SQZ10" s="95"/>
      <c r="SRA10" s="95"/>
      <c r="SRB10" s="95"/>
      <c r="SRC10" s="95"/>
      <c r="SRD10" s="95"/>
      <c r="SRE10" s="95"/>
      <c r="SRF10" s="95"/>
      <c r="SRG10" s="95"/>
      <c r="SRH10" s="95"/>
      <c r="SRI10" s="95"/>
      <c r="SRJ10" s="95"/>
      <c r="SRK10" s="95"/>
      <c r="SRL10" s="95"/>
      <c r="SRM10" s="95"/>
      <c r="SRN10" s="95"/>
      <c r="SRO10" s="95"/>
      <c r="SRP10" s="95"/>
      <c r="SRQ10" s="95"/>
      <c r="SRR10" s="95"/>
      <c r="SRS10" s="95"/>
      <c r="SRT10" s="95"/>
      <c r="SRU10" s="95"/>
      <c r="SRV10" s="95"/>
      <c r="SRW10" s="95"/>
      <c r="SRX10" s="95"/>
      <c r="SRY10" s="95"/>
      <c r="SRZ10" s="95"/>
      <c r="SSA10" s="95"/>
      <c r="SSB10" s="95"/>
      <c r="SSC10" s="95"/>
      <c r="SSD10" s="95"/>
      <c r="SSE10" s="95"/>
      <c r="SSF10" s="95"/>
      <c r="SSG10" s="95"/>
      <c r="SSH10" s="95"/>
      <c r="SSI10" s="95"/>
      <c r="SSJ10" s="95"/>
      <c r="SSK10" s="95"/>
      <c r="SSL10" s="95"/>
      <c r="SSM10" s="95"/>
      <c r="SSN10" s="95"/>
      <c r="SSO10" s="95"/>
      <c r="SSP10" s="95"/>
      <c r="SSQ10" s="95"/>
      <c r="SSR10" s="95"/>
      <c r="SSS10" s="95"/>
      <c r="SST10" s="95"/>
      <c r="SSU10" s="95"/>
      <c r="SSV10" s="95"/>
      <c r="SSW10" s="95"/>
      <c r="SSX10" s="95"/>
      <c r="SSY10" s="95"/>
      <c r="SSZ10" s="95"/>
      <c r="STA10" s="95"/>
      <c r="STB10" s="95"/>
      <c r="STC10" s="95"/>
      <c r="STD10" s="95"/>
      <c r="STE10" s="95"/>
      <c r="STF10" s="95"/>
      <c r="STG10" s="95"/>
      <c r="STH10" s="95"/>
      <c r="STI10" s="95"/>
      <c r="STJ10" s="95"/>
      <c r="STK10" s="95"/>
      <c r="STL10" s="95"/>
      <c r="STM10" s="95"/>
      <c r="STN10" s="95"/>
      <c r="STO10" s="95"/>
      <c r="STP10" s="95"/>
      <c r="STQ10" s="95"/>
      <c r="STR10" s="95"/>
      <c r="STS10" s="95"/>
      <c r="STT10" s="95"/>
      <c r="STU10" s="95"/>
      <c r="STV10" s="95"/>
      <c r="STW10" s="95"/>
      <c r="STX10" s="95"/>
      <c r="STY10" s="95"/>
      <c r="STZ10" s="95"/>
      <c r="SUA10" s="95"/>
      <c r="SUB10" s="95"/>
      <c r="SUC10" s="95"/>
      <c r="SUD10" s="95"/>
      <c r="SUE10" s="95"/>
      <c r="SUF10" s="95"/>
      <c r="SUG10" s="95"/>
      <c r="SUH10" s="95"/>
      <c r="SUI10" s="95"/>
      <c r="SUJ10" s="95"/>
      <c r="SUK10" s="95"/>
      <c r="SUL10" s="95"/>
      <c r="SUM10" s="95"/>
      <c r="SUN10" s="95"/>
      <c r="SUO10" s="95"/>
      <c r="SUP10" s="95"/>
      <c r="SUQ10" s="95"/>
      <c r="SUR10" s="95"/>
      <c r="SUS10" s="95"/>
      <c r="SUT10" s="95"/>
      <c r="SUU10" s="95"/>
      <c r="SUV10" s="95"/>
      <c r="SUW10" s="95"/>
      <c r="SUX10" s="95"/>
      <c r="SUY10" s="95"/>
      <c r="SUZ10" s="95"/>
      <c r="SVA10" s="95"/>
      <c r="SVB10" s="95"/>
      <c r="SVC10" s="95"/>
      <c r="SVD10" s="95"/>
      <c r="SVE10" s="95"/>
      <c r="SVF10" s="95"/>
      <c r="SVG10" s="95"/>
      <c r="SVH10" s="95"/>
      <c r="SVI10" s="95"/>
      <c r="SVJ10" s="95"/>
      <c r="SVK10" s="95"/>
      <c r="SVL10" s="95"/>
      <c r="SVM10" s="95"/>
      <c r="SVN10" s="95"/>
      <c r="SVO10" s="95"/>
      <c r="SVP10" s="95"/>
      <c r="SVQ10" s="95"/>
      <c r="SVR10" s="95"/>
      <c r="SVS10" s="95"/>
      <c r="SVT10" s="95"/>
      <c r="SVU10" s="95"/>
      <c r="SVV10" s="95"/>
      <c r="SVW10" s="95"/>
      <c r="SVX10" s="95"/>
      <c r="SVY10" s="95"/>
      <c r="SVZ10" s="95"/>
      <c r="SWA10" s="95"/>
      <c r="SWB10" s="95"/>
      <c r="SWC10" s="95"/>
      <c r="SWD10" s="95"/>
      <c r="SWE10" s="95"/>
      <c r="SWF10" s="95"/>
      <c r="SWG10" s="95"/>
      <c r="SWH10" s="95"/>
      <c r="SWI10" s="95"/>
      <c r="SWJ10" s="95"/>
      <c r="SWK10" s="95"/>
      <c r="SWL10" s="95"/>
      <c r="SWM10" s="95"/>
      <c r="SWN10" s="95"/>
      <c r="SWO10" s="95"/>
      <c r="SWP10" s="95"/>
      <c r="SWQ10" s="95"/>
      <c r="SWR10" s="95"/>
      <c r="SWS10" s="95"/>
      <c r="SWT10" s="95"/>
      <c r="SWU10" s="95"/>
      <c r="SWV10" s="95"/>
      <c r="SWW10" s="95"/>
      <c r="SWX10" s="95"/>
      <c r="SWY10" s="95"/>
      <c r="SWZ10" s="95"/>
      <c r="SXA10" s="95"/>
      <c r="SXB10" s="95"/>
      <c r="SXC10" s="95"/>
      <c r="SXD10" s="95"/>
      <c r="SXE10" s="95"/>
      <c r="SXF10" s="95"/>
      <c r="SXG10" s="95"/>
      <c r="SXH10" s="95"/>
      <c r="SXI10" s="95"/>
      <c r="SXJ10" s="95"/>
      <c r="SXK10" s="95"/>
      <c r="SXL10" s="95"/>
      <c r="SXM10" s="95"/>
      <c r="SXN10" s="95"/>
      <c r="SXO10" s="95"/>
      <c r="SXP10" s="95"/>
      <c r="SXQ10" s="95"/>
      <c r="SXR10" s="95"/>
      <c r="SXS10" s="95"/>
      <c r="SXT10" s="95"/>
      <c r="SXU10" s="95"/>
      <c r="SXV10" s="95"/>
      <c r="SXW10" s="95"/>
      <c r="SXX10" s="95"/>
      <c r="SXY10" s="95"/>
      <c r="SXZ10" s="95"/>
      <c r="SYA10" s="95"/>
      <c r="SYB10" s="95"/>
      <c r="SYC10" s="95"/>
      <c r="SYD10" s="95"/>
      <c r="SYE10" s="95"/>
      <c r="SYF10" s="95"/>
      <c r="SYG10" s="95"/>
      <c r="SYH10" s="95"/>
      <c r="SYI10" s="95"/>
      <c r="SYJ10" s="95"/>
      <c r="SYK10" s="95"/>
      <c r="SYL10" s="95"/>
      <c r="SYM10" s="95"/>
      <c r="SYN10" s="95"/>
      <c r="SYO10" s="95"/>
      <c r="SYP10" s="95"/>
      <c r="SYQ10" s="95"/>
      <c r="SYR10" s="95"/>
      <c r="SYS10" s="95"/>
      <c r="SYT10" s="95"/>
      <c r="SYU10" s="95"/>
      <c r="SYV10" s="95"/>
      <c r="SYW10" s="95"/>
      <c r="SYX10" s="95"/>
      <c r="SYY10" s="95"/>
      <c r="SYZ10" s="95"/>
      <c r="SZA10" s="95"/>
      <c r="SZB10" s="95"/>
      <c r="SZC10" s="95"/>
      <c r="SZD10" s="95"/>
      <c r="SZE10" s="95"/>
      <c r="SZF10" s="95"/>
      <c r="SZG10" s="95"/>
      <c r="SZH10" s="95"/>
      <c r="SZI10" s="95"/>
      <c r="SZJ10" s="95"/>
      <c r="SZK10" s="95"/>
      <c r="SZL10" s="95"/>
      <c r="SZM10" s="95"/>
      <c r="SZN10" s="95"/>
      <c r="SZO10" s="95"/>
      <c r="SZP10" s="95"/>
      <c r="SZQ10" s="95"/>
      <c r="SZR10" s="95"/>
      <c r="SZS10" s="95"/>
      <c r="SZT10" s="95"/>
      <c r="SZU10" s="95"/>
      <c r="SZV10" s="95"/>
      <c r="SZW10" s="95"/>
      <c r="SZX10" s="95"/>
      <c r="SZY10" s="95"/>
      <c r="SZZ10" s="95"/>
      <c r="TAA10" s="95"/>
      <c r="TAB10" s="95"/>
      <c r="TAC10" s="95"/>
      <c r="TAD10" s="95"/>
      <c r="TAE10" s="95"/>
      <c r="TAF10" s="95"/>
      <c r="TAG10" s="95"/>
      <c r="TAH10" s="95"/>
      <c r="TAI10" s="95"/>
      <c r="TAJ10" s="95"/>
      <c r="TAK10" s="95"/>
      <c r="TAL10" s="95"/>
      <c r="TAM10" s="95"/>
      <c r="TAN10" s="95"/>
      <c r="TAO10" s="95"/>
      <c r="TAP10" s="95"/>
      <c r="TAQ10" s="95"/>
      <c r="TAR10" s="95"/>
      <c r="TAS10" s="95"/>
      <c r="TAT10" s="95"/>
      <c r="TAU10" s="95"/>
      <c r="TAV10" s="95"/>
      <c r="TAW10" s="95"/>
      <c r="TAX10" s="95"/>
      <c r="TAY10" s="95"/>
      <c r="TAZ10" s="95"/>
      <c r="TBA10" s="95"/>
      <c r="TBB10" s="95"/>
      <c r="TBC10" s="95"/>
      <c r="TBD10" s="95"/>
      <c r="TBE10" s="95"/>
      <c r="TBF10" s="95"/>
      <c r="TBG10" s="95"/>
      <c r="TBH10" s="95"/>
      <c r="TBI10" s="95"/>
      <c r="TBJ10" s="95"/>
      <c r="TBK10" s="95"/>
      <c r="TBL10" s="95"/>
      <c r="TBM10" s="95"/>
      <c r="TBN10" s="95"/>
      <c r="TBO10" s="95"/>
      <c r="TBP10" s="95"/>
      <c r="TBQ10" s="95"/>
      <c r="TBR10" s="95"/>
      <c r="TBS10" s="95"/>
      <c r="TBT10" s="95"/>
      <c r="TBU10" s="95"/>
      <c r="TBV10" s="95"/>
      <c r="TBW10" s="95"/>
      <c r="TBX10" s="95"/>
      <c r="TBY10" s="95"/>
      <c r="TBZ10" s="95"/>
      <c r="TCA10" s="95"/>
      <c r="TCB10" s="95"/>
      <c r="TCC10" s="95"/>
      <c r="TCD10" s="95"/>
      <c r="TCE10" s="95"/>
      <c r="TCF10" s="95"/>
      <c r="TCG10" s="95"/>
      <c r="TCH10" s="95"/>
      <c r="TCI10" s="95"/>
      <c r="TCJ10" s="95"/>
      <c r="TCK10" s="95"/>
      <c r="TCL10" s="95"/>
      <c r="TCM10" s="95"/>
      <c r="TCN10" s="95"/>
      <c r="TCO10" s="95"/>
      <c r="TCP10" s="95"/>
      <c r="TCQ10" s="95"/>
      <c r="TCR10" s="95"/>
      <c r="TCS10" s="95"/>
      <c r="TCT10" s="95"/>
      <c r="TCU10" s="95"/>
      <c r="TCV10" s="95"/>
      <c r="TCW10" s="95"/>
      <c r="TCX10" s="95"/>
      <c r="TCY10" s="95"/>
      <c r="TCZ10" s="95"/>
      <c r="TDA10" s="95"/>
      <c r="TDB10" s="95"/>
      <c r="TDC10" s="95"/>
      <c r="TDD10" s="95"/>
      <c r="TDE10" s="95"/>
      <c r="TDF10" s="95"/>
      <c r="TDG10" s="95"/>
      <c r="TDH10" s="95"/>
      <c r="TDI10" s="95"/>
      <c r="TDJ10" s="95"/>
      <c r="TDK10" s="95"/>
      <c r="TDL10" s="95"/>
      <c r="TDM10" s="95"/>
      <c r="TDN10" s="95"/>
      <c r="TDO10" s="95"/>
      <c r="TDP10" s="95"/>
      <c r="TDQ10" s="95"/>
      <c r="TDR10" s="95"/>
      <c r="TDS10" s="95"/>
      <c r="TDT10" s="95"/>
      <c r="TDU10" s="95"/>
      <c r="TDV10" s="95"/>
      <c r="TDW10" s="95"/>
      <c r="TDX10" s="95"/>
      <c r="TDY10" s="95"/>
      <c r="TDZ10" s="95"/>
      <c r="TEA10" s="95"/>
      <c r="TEB10" s="95"/>
      <c r="TEC10" s="95"/>
      <c r="TED10" s="95"/>
      <c r="TEE10" s="95"/>
      <c r="TEF10" s="95"/>
      <c r="TEG10" s="95"/>
      <c r="TEH10" s="95"/>
      <c r="TEI10" s="95"/>
      <c r="TEJ10" s="95"/>
      <c r="TEK10" s="95"/>
      <c r="TEL10" s="95"/>
      <c r="TEM10" s="95"/>
      <c r="TEN10" s="95"/>
      <c r="TEO10" s="95"/>
      <c r="TEP10" s="95"/>
      <c r="TEQ10" s="95"/>
      <c r="TER10" s="95"/>
      <c r="TES10" s="95"/>
      <c r="TET10" s="95"/>
      <c r="TEU10" s="95"/>
      <c r="TEV10" s="95"/>
      <c r="TEW10" s="95"/>
      <c r="TEX10" s="95"/>
      <c r="TEY10" s="95"/>
      <c r="TEZ10" s="95"/>
      <c r="TFA10" s="95"/>
      <c r="TFB10" s="95"/>
      <c r="TFC10" s="95"/>
      <c r="TFD10" s="95"/>
      <c r="TFE10" s="95"/>
      <c r="TFF10" s="95"/>
      <c r="TFG10" s="95"/>
      <c r="TFH10" s="95"/>
      <c r="TFI10" s="95"/>
      <c r="TFJ10" s="95"/>
      <c r="TFK10" s="95"/>
      <c r="TFL10" s="95"/>
      <c r="TFM10" s="95"/>
      <c r="TFN10" s="95"/>
      <c r="TFO10" s="95"/>
      <c r="TFP10" s="95"/>
      <c r="TFQ10" s="95"/>
      <c r="TFR10" s="95"/>
      <c r="TFS10" s="95"/>
      <c r="TFT10" s="95"/>
      <c r="TFU10" s="95"/>
      <c r="TFV10" s="95"/>
      <c r="TFW10" s="95"/>
      <c r="TFX10" s="95"/>
      <c r="TFY10" s="95"/>
      <c r="TFZ10" s="95"/>
      <c r="TGA10" s="95"/>
      <c r="TGB10" s="95"/>
      <c r="TGC10" s="95"/>
      <c r="TGD10" s="95"/>
      <c r="TGE10" s="95"/>
      <c r="TGF10" s="95"/>
      <c r="TGG10" s="95"/>
      <c r="TGH10" s="95"/>
      <c r="TGI10" s="95"/>
      <c r="TGJ10" s="95"/>
      <c r="TGK10" s="95"/>
      <c r="TGL10" s="95"/>
      <c r="TGM10" s="95"/>
      <c r="TGN10" s="95"/>
      <c r="TGO10" s="95"/>
      <c r="TGP10" s="95"/>
      <c r="TGQ10" s="95"/>
      <c r="TGR10" s="95"/>
      <c r="TGS10" s="95"/>
      <c r="TGT10" s="95"/>
      <c r="TGU10" s="95"/>
      <c r="TGV10" s="95"/>
      <c r="TGW10" s="95"/>
      <c r="TGX10" s="95"/>
      <c r="TGY10" s="95"/>
      <c r="TGZ10" s="95"/>
      <c r="THA10" s="95"/>
      <c r="THB10" s="95"/>
      <c r="THC10" s="95"/>
      <c r="THD10" s="95"/>
      <c r="THE10" s="95"/>
      <c r="THF10" s="95"/>
      <c r="THG10" s="95"/>
      <c r="THH10" s="95"/>
      <c r="THI10" s="95"/>
      <c r="THJ10" s="95"/>
      <c r="THK10" s="95"/>
      <c r="THL10" s="95"/>
      <c r="THM10" s="95"/>
      <c r="THN10" s="95"/>
      <c r="THO10" s="95"/>
      <c r="THP10" s="95"/>
      <c r="THQ10" s="95"/>
      <c r="THR10" s="95"/>
      <c r="THS10" s="95"/>
      <c r="THT10" s="95"/>
      <c r="THU10" s="95"/>
      <c r="THV10" s="95"/>
      <c r="THW10" s="95"/>
      <c r="THX10" s="95"/>
      <c r="THY10" s="95"/>
      <c r="THZ10" s="95"/>
      <c r="TIA10" s="95"/>
      <c r="TIB10" s="95"/>
      <c r="TIC10" s="95"/>
      <c r="TID10" s="95"/>
      <c r="TIE10" s="95"/>
      <c r="TIF10" s="95"/>
      <c r="TIG10" s="95"/>
      <c r="TIH10" s="95"/>
      <c r="TII10" s="95"/>
      <c r="TIJ10" s="95"/>
      <c r="TIK10" s="95"/>
      <c r="TIL10" s="95"/>
      <c r="TIM10" s="95"/>
      <c r="TIN10" s="95"/>
      <c r="TIO10" s="95"/>
      <c r="TIP10" s="95"/>
      <c r="TIQ10" s="95"/>
      <c r="TIR10" s="95"/>
      <c r="TIS10" s="95"/>
      <c r="TIT10" s="95"/>
      <c r="TIU10" s="95"/>
      <c r="TIV10" s="95"/>
      <c r="TIW10" s="95"/>
      <c r="TIX10" s="95"/>
      <c r="TIY10" s="95"/>
      <c r="TIZ10" s="95"/>
      <c r="TJA10" s="95"/>
      <c r="TJB10" s="95"/>
      <c r="TJC10" s="95"/>
      <c r="TJD10" s="95"/>
      <c r="TJE10" s="95"/>
      <c r="TJF10" s="95"/>
      <c r="TJG10" s="95"/>
      <c r="TJH10" s="95"/>
      <c r="TJI10" s="95"/>
      <c r="TJJ10" s="95"/>
      <c r="TJK10" s="95"/>
      <c r="TJL10" s="95"/>
      <c r="TJM10" s="95"/>
      <c r="TJN10" s="95"/>
      <c r="TJO10" s="95"/>
      <c r="TJP10" s="95"/>
      <c r="TJQ10" s="95"/>
      <c r="TJR10" s="95"/>
      <c r="TJS10" s="95"/>
      <c r="TJT10" s="95"/>
      <c r="TJU10" s="95"/>
      <c r="TJV10" s="95"/>
      <c r="TJW10" s="95"/>
      <c r="TJX10" s="95"/>
      <c r="TJY10" s="95"/>
      <c r="TJZ10" s="95"/>
      <c r="TKA10" s="95"/>
      <c r="TKB10" s="95"/>
      <c r="TKC10" s="95"/>
      <c r="TKD10" s="95"/>
      <c r="TKE10" s="95"/>
      <c r="TKF10" s="95"/>
      <c r="TKG10" s="95"/>
      <c r="TKH10" s="95"/>
      <c r="TKI10" s="95"/>
      <c r="TKJ10" s="95"/>
      <c r="TKK10" s="95"/>
      <c r="TKL10" s="95"/>
      <c r="TKM10" s="95"/>
      <c r="TKN10" s="95"/>
      <c r="TKO10" s="95"/>
      <c r="TKP10" s="95"/>
      <c r="TKQ10" s="95"/>
      <c r="TKR10" s="95"/>
      <c r="TKS10" s="95"/>
      <c r="TKT10" s="95"/>
      <c r="TKU10" s="95"/>
      <c r="TKV10" s="95"/>
      <c r="TKW10" s="95"/>
      <c r="TKX10" s="95"/>
      <c r="TKY10" s="95"/>
      <c r="TKZ10" s="95"/>
      <c r="TLA10" s="95"/>
      <c r="TLB10" s="95"/>
      <c r="TLC10" s="95"/>
      <c r="TLD10" s="95"/>
      <c r="TLE10" s="95"/>
      <c r="TLF10" s="95"/>
      <c r="TLG10" s="95"/>
      <c r="TLH10" s="95"/>
      <c r="TLI10" s="95"/>
      <c r="TLJ10" s="95"/>
      <c r="TLK10" s="95"/>
      <c r="TLL10" s="95"/>
      <c r="TLM10" s="95"/>
      <c r="TLN10" s="95"/>
      <c r="TLO10" s="95"/>
      <c r="TLP10" s="95"/>
      <c r="TLQ10" s="95"/>
      <c r="TLR10" s="95"/>
      <c r="TLS10" s="95"/>
      <c r="TLT10" s="95"/>
      <c r="TLU10" s="95"/>
      <c r="TLV10" s="95"/>
      <c r="TLW10" s="95"/>
      <c r="TLX10" s="95"/>
      <c r="TLY10" s="95"/>
      <c r="TLZ10" s="95"/>
      <c r="TMA10" s="95"/>
      <c r="TMB10" s="95"/>
      <c r="TMC10" s="95"/>
      <c r="TMD10" s="95"/>
      <c r="TME10" s="95"/>
      <c r="TMF10" s="95"/>
      <c r="TMG10" s="95"/>
      <c r="TMH10" s="95"/>
      <c r="TMI10" s="95"/>
      <c r="TMJ10" s="95"/>
      <c r="TMK10" s="95"/>
      <c r="TML10" s="95"/>
      <c r="TMM10" s="95"/>
      <c r="TMN10" s="95"/>
      <c r="TMO10" s="95"/>
      <c r="TMP10" s="95"/>
      <c r="TMQ10" s="95"/>
      <c r="TMR10" s="95"/>
      <c r="TMS10" s="95"/>
      <c r="TMT10" s="95"/>
      <c r="TMU10" s="95"/>
      <c r="TMV10" s="95"/>
      <c r="TMW10" s="95"/>
      <c r="TMX10" s="95"/>
      <c r="TMY10" s="95"/>
      <c r="TMZ10" s="95"/>
      <c r="TNA10" s="95"/>
      <c r="TNB10" s="95"/>
      <c r="TNC10" s="95"/>
      <c r="TND10" s="95"/>
      <c r="TNE10" s="95"/>
      <c r="TNF10" s="95"/>
      <c r="TNG10" s="95"/>
      <c r="TNH10" s="95"/>
      <c r="TNI10" s="95"/>
      <c r="TNJ10" s="95"/>
      <c r="TNK10" s="95"/>
      <c r="TNL10" s="95"/>
      <c r="TNM10" s="95"/>
      <c r="TNN10" s="95"/>
      <c r="TNO10" s="95"/>
      <c r="TNP10" s="95"/>
      <c r="TNQ10" s="95"/>
      <c r="TNR10" s="95"/>
      <c r="TNS10" s="95"/>
      <c r="TNT10" s="95"/>
      <c r="TNU10" s="95"/>
      <c r="TNV10" s="95"/>
      <c r="TNW10" s="95"/>
      <c r="TNX10" s="95"/>
      <c r="TNY10" s="95"/>
      <c r="TNZ10" s="95"/>
      <c r="TOA10" s="95"/>
      <c r="TOB10" s="95"/>
      <c r="TOC10" s="95"/>
      <c r="TOD10" s="95"/>
      <c r="TOE10" s="95"/>
      <c r="TOF10" s="95"/>
      <c r="TOG10" s="95"/>
      <c r="TOH10" s="95"/>
      <c r="TOI10" s="95"/>
      <c r="TOJ10" s="95"/>
      <c r="TOK10" s="95"/>
      <c r="TOL10" s="95"/>
      <c r="TOM10" s="95"/>
      <c r="TON10" s="95"/>
      <c r="TOO10" s="95"/>
      <c r="TOP10" s="95"/>
      <c r="TOQ10" s="95"/>
      <c r="TOR10" s="95"/>
      <c r="TOS10" s="95"/>
      <c r="TOT10" s="95"/>
      <c r="TOU10" s="95"/>
      <c r="TOV10" s="95"/>
      <c r="TOW10" s="95"/>
      <c r="TOX10" s="95"/>
      <c r="TOY10" s="95"/>
      <c r="TOZ10" s="95"/>
      <c r="TPA10" s="95"/>
      <c r="TPB10" s="95"/>
      <c r="TPC10" s="95"/>
      <c r="TPD10" s="95"/>
      <c r="TPE10" s="95"/>
      <c r="TPF10" s="95"/>
      <c r="TPG10" s="95"/>
      <c r="TPH10" s="95"/>
      <c r="TPI10" s="95"/>
      <c r="TPJ10" s="95"/>
      <c r="TPK10" s="95"/>
      <c r="TPL10" s="95"/>
      <c r="TPM10" s="95"/>
      <c r="TPN10" s="95"/>
      <c r="TPO10" s="95"/>
      <c r="TPP10" s="95"/>
      <c r="TPQ10" s="95"/>
      <c r="TPR10" s="95"/>
      <c r="TPS10" s="95"/>
      <c r="TPT10" s="95"/>
      <c r="TPU10" s="95"/>
      <c r="TPV10" s="95"/>
      <c r="TPW10" s="95"/>
      <c r="TPX10" s="95"/>
      <c r="TPY10" s="95"/>
      <c r="TPZ10" s="95"/>
      <c r="TQA10" s="95"/>
      <c r="TQB10" s="95"/>
      <c r="TQC10" s="95"/>
      <c r="TQD10" s="95"/>
      <c r="TQE10" s="95"/>
      <c r="TQF10" s="95"/>
      <c r="TQG10" s="95"/>
      <c r="TQH10" s="95"/>
      <c r="TQI10" s="95"/>
      <c r="TQJ10" s="95"/>
      <c r="TQK10" s="95"/>
      <c r="TQL10" s="95"/>
      <c r="TQM10" s="95"/>
      <c r="TQN10" s="95"/>
      <c r="TQO10" s="95"/>
      <c r="TQP10" s="95"/>
      <c r="TQQ10" s="95"/>
      <c r="TQR10" s="95"/>
      <c r="TQS10" s="95"/>
      <c r="TQT10" s="95"/>
      <c r="TQU10" s="95"/>
      <c r="TQV10" s="95"/>
      <c r="TQW10" s="95"/>
      <c r="TQX10" s="95"/>
      <c r="TQY10" s="95"/>
      <c r="TQZ10" s="95"/>
      <c r="TRA10" s="95"/>
      <c r="TRB10" s="95"/>
      <c r="TRC10" s="95"/>
      <c r="TRD10" s="95"/>
      <c r="TRE10" s="95"/>
      <c r="TRF10" s="95"/>
      <c r="TRG10" s="95"/>
      <c r="TRH10" s="95"/>
      <c r="TRI10" s="95"/>
      <c r="TRJ10" s="95"/>
      <c r="TRK10" s="95"/>
      <c r="TRL10" s="95"/>
      <c r="TRM10" s="95"/>
      <c r="TRN10" s="95"/>
      <c r="TRO10" s="95"/>
      <c r="TRP10" s="95"/>
      <c r="TRQ10" s="95"/>
      <c r="TRR10" s="95"/>
      <c r="TRS10" s="95"/>
      <c r="TRT10" s="95"/>
      <c r="TRU10" s="95"/>
      <c r="TRV10" s="95"/>
      <c r="TRW10" s="95"/>
      <c r="TRX10" s="95"/>
      <c r="TRY10" s="95"/>
      <c r="TRZ10" s="95"/>
      <c r="TSA10" s="95"/>
      <c r="TSB10" s="95"/>
      <c r="TSC10" s="95"/>
      <c r="TSD10" s="95"/>
      <c r="TSE10" s="95"/>
      <c r="TSF10" s="95"/>
      <c r="TSG10" s="95"/>
      <c r="TSH10" s="95"/>
      <c r="TSI10" s="95"/>
      <c r="TSJ10" s="95"/>
      <c r="TSK10" s="95"/>
      <c r="TSL10" s="95"/>
      <c r="TSM10" s="95"/>
      <c r="TSN10" s="95"/>
      <c r="TSO10" s="95"/>
      <c r="TSP10" s="95"/>
      <c r="TSQ10" s="95"/>
      <c r="TSR10" s="95"/>
      <c r="TSS10" s="95"/>
      <c r="TST10" s="95"/>
      <c r="TSU10" s="95"/>
      <c r="TSV10" s="95"/>
      <c r="TSW10" s="95"/>
      <c r="TSX10" s="95"/>
      <c r="TSY10" s="95"/>
      <c r="TSZ10" s="95"/>
      <c r="TTA10" s="95"/>
      <c r="TTB10" s="95"/>
      <c r="TTC10" s="95"/>
      <c r="TTD10" s="95"/>
      <c r="TTE10" s="95"/>
      <c r="TTF10" s="95"/>
      <c r="TTG10" s="95"/>
      <c r="TTH10" s="95"/>
      <c r="TTI10" s="95"/>
      <c r="TTJ10" s="95"/>
      <c r="TTK10" s="95"/>
      <c r="TTL10" s="95"/>
      <c r="TTM10" s="95"/>
      <c r="TTN10" s="95"/>
      <c r="TTO10" s="95"/>
      <c r="TTP10" s="95"/>
      <c r="TTQ10" s="95"/>
      <c r="TTR10" s="95"/>
      <c r="TTS10" s="95"/>
      <c r="TTT10" s="95"/>
      <c r="TTU10" s="95"/>
      <c r="TTV10" s="95"/>
      <c r="TTW10" s="95"/>
      <c r="TTX10" s="95"/>
      <c r="TTY10" s="95"/>
      <c r="TTZ10" s="95"/>
      <c r="TUA10" s="95"/>
      <c r="TUB10" s="95"/>
      <c r="TUC10" s="95"/>
      <c r="TUD10" s="95"/>
      <c r="TUE10" s="95"/>
      <c r="TUF10" s="95"/>
      <c r="TUG10" s="95"/>
      <c r="TUH10" s="95"/>
      <c r="TUI10" s="95"/>
      <c r="TUJ10" s="95"/>
      <c r="TUK10" s="95"/>
      <c r="TUL10" s="95"/>
      <c r="TUM10" s="95"/>
      <c r="TUN10" s="95"/>
      <c r="TUO10" s="95"/>
      <c r="TUP10" s="95"/>
      <c r="TUQ10" s="95"/>
      <c r="TUR10" s="95"/>
      <c r="TUS10" s="95"/>
      <c r="TUT10" s="95"/>
      <c r="TUU10" s="95"/>
      <c r="TUV10" s="95"/>
      <c r="TUW10" s="95"/>
      <c r="TUX10" s="95"/>
      <c r="TUY10" s="95"/>
      <c r="TUZ10" s="95"/>
      <c r="TVA10" s="95"/>
      <c r="TVB10" s="95"/>
      <c r="TVC10" s="95"/>
      <c r="TVD10" s="95"/>
      <c r="TVE10" s="95"/>
      <c r="TVF10" s="95"/>
      <c r="TVG10" s="95"/>
      <c r="TVH10" s="95"/>
      <c r="TVI10" s="95"/>
      <c r="TVJ10" s="95"/>
      <c r="TVK10" s="95"/>
      <c r="TVL10" s="95"/>
      <c r="TVM10" s="95"/>
      <c r="TVN10" s="95"/>
      <c r="TVO10" s="95"/>
      <c r="TVP10" s="95"/>
      <c r="TVQ10" s="95"/>
      <c r="TVR10" s="95"/>
      <c r="TVS10" s="95"/>
      <c r="TVT10" s="95"/>
      <c r="TVU10" s="95"/>
      <c r="TVV10" s="95"/>
      <c r="TVW10" s="95"/>
      <c r="TVX10" s="95"/>
      <c r="TVY10" s="95"/>
      <c r="TVZ10" s="95"/>
      <c r="TWA10" s="95"/>
      <c r="TWB10" s="95"/>
      <c r="TWC10" s="95"/>
      <c r="TWD10" s="95"/>
      <c r="TWE10" s="95"/>
      <c r="TWF10" s="95"/>
      <c r="TWG10" s="95"/>
      <c r="TWH10" s="95"/>
      <c r="TWI10" s="95"/>
      <c r="TWJ10" s="95"/>
      <c r="TWK10" s="95"/>
      <c r="TWL10" s="95"/>
      <c r="TWM10" s="95"/>
      <c r="TWN10" s="95"/>
      <c r="TWO10" s="95"/>
      <c r="TWP10" s="95"/>
      <c r="TWQ10" s="95"/>
      <c r="TWR10" s="95"/>
      <c r="TWS10" s="95"/>
      <c r="TWT10" s="95"/>
      <c r="TWU10" s="95"/>
      <c r="TWV10" s="95"/>
      <c r="TWW10" s="95"/>
      <c r="TWX10" s="95"/>
      <c r="TWY10" s="95"/>
      <c r="TWZ10" s="95"/>
      <c r="TXA10" s="95"/>
      <c r="TXB10" s="95"/>
      <c r="TXC10" s="95"/>
      <c r="TXD10" s="95"/>
      <c r="TXE10" s="95"/>
      <c r="TXF10" s="95"/>
      <c r="TXG10" s="95"/>
      <c r="TXH10" s="95"/>
      <c r="TXI10" s="95"/>
      <c r="TXJ10" s="95"/>
      <c r="TXK10" s="95"/>
      <c r="TXL10" s="95"/>
      <c r="TXM10" s="95"/>
      <c r="TXN10" s="95"/>
      <c r="TXO10" s="95"/>
      <c r="TXP10" s="95"/>
      <c r="TXQ10" s="95"/>
      <c r="TXR10" s="95"/>
      <c r="TXS10" s="95"/>
      <c r="TXT10" s="95"/>
      <c r="TXU10" s="95"/>
      <c r="TXV10" s="95"/>
      <c r="TXW10" s="95"/>
      <c r="TXX10" s="95"/>
      <c r="TXY10" s="95"/>
      <c r="TXZ10" s="95"/>
      <c r="TYA10" s="95"/>
      <c r="TYB10" s="95"/>
      <c r="TYC10" s="95"/>
      <c r="TYD10" s="95"/>
      <c r="TYE10" s="95"/>
      <c r="TYF10" s="95"/>
      <c r="TYG10" s="95"/>
      <c r="TYH10" s="95"/>
      <c r="TYI10" s="95"/>
      <c r="TYJ10" s="95"/>
      <c r="TYK10" s="95"/>
      <c r="TYL10" s="95"/>
      <c r="TYM10" s="95"/>
      <c r="TYN10" s="95"/>
      <c r="TYO10" s="95"/>
      <c r="TYP10" s="95"/>
      <c r="TYQ10" s="95"/>
      <c r="TYR10" s="95"/>
      <c r="TYS10" s="95"/>
      <c r="TYT10" s="95"/>
      <c r="TYU10" s="95"/>
      <c r="TYV10" s="95"/>
      <c r="TYW10" s="95"/>
      <c r="TYX10" s="95"/>
      <c r="TYY10" s="95"/>
      <c r="TYZ10" s="95"/>
      <c r="TZA10" s="95"/>
      <c r="TZB10" s="95"/>
      <c r="TZC10" s="95"/>
      <c r="TZD10" s="95"/>
      <c r="TZE10" s="95"/>
      <c r="TZF10" s="95"/>
      <c r="TZG10" s="95"/>
      <c r="TZH10" s="95"/>
      <c r="TZI10" s="95"/>
      <c r="TZJ10" s="95"/>
      <c r="TZK10" s="95"/>
      <c r="TZL10" s="95"/>
      <c r="TZM10" s="95"/>
      <c r="TZN10" s="95"/>
      <c r="TZO10" s="95"/>
      <c r="TZP10" s="95"/>
      <c r="TZQ10" s="95"/>
      <c r="TZR10" s="95"/>
      <c r="TZS10" s="95"/>
      <c r="TZT10" s="95"/>
      <c r="TZU10" s="95"/>
      <c r="TZV10" s="95"/>
      <c r="TZW10" s="95"/>
      <c r="TZX10" s="95"/>
      <c r="TZY10" s="95"/>
      <c r="TZZ10" s="95"/>
      <c r="UAA10" s="95"/>
      <c r="UAB10" s="95"/>
      <c r="UAC10" s="95"/>
      <c r="UAD10" s="95"/>
      <c r="UAE10" s="95"/>
      <c r="UAF10" s="95"/>
      <c r="UAG10" s="95"/>
      <c r="UAH10" s="95"/>
      <c r="UAI10" s="95"/>
      <c r="UAJ10" s="95"/>
      <c r="UAK10" s="95"/>
      <c r="UAL10" s="95"/>
      <c r="UAM10" s="95"/>
      <c r="UAN10" s="95"/>
      <c r="UAO10" s="95"/>
      <c r="UAP10" s="95"/>
      <c r="UAQ10" s="95"/>
      <c r="UAR10" s="95"/>
      <c r="UAS10" s="95"/>
      <c r="UAT10" s="95"/>
      <c r="UAU10" s="95"/>
      <c r="UAV10" s="95"/>
      <c r="UAW10" s="95"/>
      <c r="UAX10" s="95"/>
      <c r="UAY10" s="95"/>
      <c r="UAZ10" s="95"/>
      <c r="UBA10" s="95"/>
      <c r="UBB10" s="95"/>
      <c r="UBC10" s="95"/>
      <c r="UBD10" s="95"/>
      <c r="UBE10" s="95"/>
      <c r="UBF10" s="95"/>
      <c r="UBG10" s="95"/>
      <c r="UBH10" s="95"/>
      <c r="UBI10" s="95"/>
      <c r="UBJ10" s="95"/>
      <c r="UBK10" s="95"/>
      <c r="UBL10" s="95"/>
      <c r="UBM10" s="95"/>
      <c r="UBN10" s="95"/>
      <c r="UBO10" s="95"/>
      <c r="UBP10" s="95"/>
      <c r="UBQ10" s="95"/>
      <c r="UBR10" s="95"/>
      <c r="UBS10" s="95"/>
      <c r="UBT10" s="95"/>
      <c r="UBU10" s="95"/>
      <c r="UBV10" s="95"/>
      <c r="UBW10" s="95"/>
      <c r="UBX10" s="95"/>
      <c r="UBY10" s="95"/>
      <c r="UBZ10" s="95"/>
      <c r="UCA10" s="95"/>
      <c r="UCB10" s="95"/>
      <c r="UCC10" s="95"/>
      <c r="UCD10" s="95"/>
      <c r="UCE10" s="95"/>
      <c r="UCF10" s="95"/>
      <c r="UCG10" s="95"/>
      <c r="UCH10" s="95"/>
      <c r="UCI10" s="95"/>
      <c r="UCJ10" s="95"/>
      <c r="UCK10" s="95"/>
      <c r="UCL10" s="95"/>
      <c r="UCM10" s="95"/>
      <c r="UCN10" s="95"/>
      <c r="UCO10" s="95"/>
      <c r="UCP10" s="95"/>
      <c r="UCQ10" s="95"/>
      <c r="UCR10" s="95"/>
      <c r="UCS10" s="95"/>
      <c r="UCT10" s="95"/>
      <c r="UCU10" s="95"/>
      <c r="UCV10" s="95"/>
      <c r="UCW10" s="95"/>
      <c r="UCX10" s="95"/>
      <c r="UCY10" s="95"/>
      <c r="UCZ10" s="95"/>
      <c r="UDA10" s="95"/>
      <c r="UDB10" s="95"/>
      <c r="UDC10" s="95"/>
      <c r="UDD10" s="95"/>
      <c r="UDE10" s="95"/>
      <c r="UDF10" s="95"/>
      <c r="UDG10" s="95"/>
      <c r="UDH10" s="95"/>
      <c r="UDI10" s="95"/>
      <c r="UDJ10" s="95"/>
      <c r="UDK10" s="95"/>
      <c r="UDL10" s="95"/>
      <c r="UDM10" s="95"/>
      <c r="UDN10" s="95"/>
      <c r="UDO10" s="95"/>
      <c r="UDP10" s="95"/>
      <c r="UDQ10" s="95"/>
      <c r="UDR10" s="95"/>
      <c r="UDS10" s="95"/>
      <c r="UDT10" s="95"/>
      <c r="UDU10" s="95"/>
      <c r="UDV10" s="95"/>
      <c r="UDW10" s="95"/>
      <c r="UDX10" s="95"/>
      <c r="UDY10" s="95"/>
      <c r="UDZ10" s="95"/>
      <c r="UEA10" s="95"/>
      <c r="UEB10" s="95"/>
      <c r="UEC10" s="95"/>
      <c r="UED10" s="95"/>
      <c r="UEE10" s="95"/>
      <c r="UEF10" s="95"/>
      <c r="UEG10" s="95"/>
      <c r="UEH10" s="95"/>
      <c r="UEI10" s="95"/>
      <c r="UEJ10" s="95"/>
      <c r="UEK10" s="95"/>
      <c r="UEL10" s="95"/>
      <c r="UEM10" s="95"/>
      <c r="UEN10" s="95"/>
      <c r="UEO10" s="95"/>
      <c r="UEP10" s="95"/>
      <c r="UEQ10" s="95"/>
      <c r="UER10" s="95"/>
      <c r="UES10" s="95"/>
      <c r="UET10" s="95"/>
      <c r="UEU10" s="95"/>
      <c r="UEV10" s="95"/>
      <c r="UEW10" s="95"/>
      <c r="UEX10" s="95"/>
      <c r="UEY10" s="95"/>
      <c r="UEZ10" s="95"/>
      <c r="UFA10" s="95"/>
      <c r="UFB10" s="95"/>
      <c r="UFC10" s="95"/>
      <c r="UFD10" s="95"/>
      <c r="UFE10" s="95"/>
      <c r="UFF10" s="95"/>
      <c r="UFG10" s="95"/>
      <c r="UFH10" s="95"/>
      <c r="UFI10" s="95"/>
      <c r="UFJ10" s="95"/>
      <c r="UFK10" s="95"/>
      <c r="UFL10" s="95"/>
      <c r="UFM10" s="95"/>
      <c r="UFN10" s="95"/>
      <c r="UFO10" s="95"/>
      <c r="UFP10" s="95"/>
      <c r="UFQ10" s="95"/>
      <c r="UFR10" s="95"/>
      <c r="UFS10" s="95"/>
      <c r="UFT10" s="95"/>
      <c r="UFU10" s="95"/>
      <c r="UFV10" s="95"/>
      <c r="UFW10" s="95"/>
      <c r="UFX10" s="95"/>
      <c r="UFY10" s="95"/>
      <c r="UFZ10" s="95"/>
      <c r="UGA10" s="95"/>
      <c r="UGB10" s="95"/>
      <c r="UGC10" s="95"/>
      <c r="UGD10" s="95"/>
      <c r="UGE10" s="95"/>
      <c r="UGF10" s="95"/>
      <c r="UGG10" s="95"/>
      <c r="UGH10" s="95"/>
      <c r="UGI10" s="95"/>
      <c r="UGJ10" s="95"/>
      <c r="UGK10" s="95"/>
      <c r="UGL10" s="95"/>
      <c r="UGM10" s="95"/>
      <c r="UGN10" s="95"/>
      <c r="UGO10" s="95"/>
      <c r="UGP10" s="95"/>
      <c r="UGQ10" s="95"/>
      <c r="UGR10" s="95"/>
      <c r="UGS10" s="95"/>
      <c r="UGT10" s="95"/>
      <c r="UGU10" s="95"/>
      <c r="UGV10" s="95"/>
      <c r="UGW10" s="95"/>
      <c r="UGX10" s="95"/>
      <c r="UGY10" s="95"/>
      <c r="UGZ10" s="95"/>
      <c r="UHA10" s="95"/>
      <c r="UHB10" s="95"/>
      <c r="UHC10" s="95"/>
      <c r="UHD10" s="95"/>
      <c r="UHE10" s="95"/>
      <c r="UHF10" s="95"/>
      <c r="UHG10" s="95"/>
      <c r="UHH10" s="95"/>
      <c r="UHI10" s="95"/>
      <c r="UHJ10" s="95"/>
      <c r="UHK10" s="95"/>
      <c r="UHL10" s="95"/>
      <c r="UHM10" s="95"/>
      <c r="UHN10" s="95"/>
      <c r="UHO10" s="95"/>
      <c r="UHP10" s="95"/>
      <c r="UHQ10" s="95"/>
      <c r="UHR10" s="95"/>
      <c r="UHS10" s="95"/>
      <c r="UHT10" s="95"/>
      <c r="UHU10" s="95"/>
      <c r="UHV10" s="95"/>
      <c r="UHW10" s="95"/>
      <c r="UHX10" s="95"/>
      <c r="UHY10" s="95"/>
      <c r="UHZ10" s="95"/>
      <c r="UIA10" s="95"/>
      <c r="UIB10" s="95"/>
      <c r="UIC10" s="95"/>
      <c r="UID10" s="95"/>
      <c r="UIE10" s="95"/>
      <c r="UIF10" s="95"/>
      <c r="UIG10" s="95"/>
      <c r="UIH10" s="95"/>
      <c r="UII10" s="95"/>
      <c r="UIJ10" s="95"/>
      <c r="UIK10" s="95"/>
      <c r="UIL10" s="95"/>
      <c r="UIM10" s="95"/>
      <c r="UIN10" s="95"/>
      <c r="UIO10" s="95"/>
      <c r="UIP10" s="95"/>
      <c r="UIQ10" s="95"/>
      <c r="UIR10" s="95"/>
      <c r="UIS10" s="95"/>
      <c r="UIT10" s="95"/>
      <c r="UIU10" s="95"/>
      <c r="UIV10" s="95"/>
      <c r="UIW10" s="95"/>
      <c r="UIX10" s="95"/>
      <c r="UIY10" s="95"/>
      <c r="UIZ10" s="95"/>
      <c r="UJA10" s="95"/>
      <c r="UJB10" s="95"/>
      <c r="UJC10" s="95"/>
      <c r="UJD10" s="95"/>
      <c r="UJE10" s="95"/>
      <c r="UJF10" s="95"/>
      <c r="UJG10" s="95"/>
      <c r="UJH10" s="95"/>
      <c r="UJI10" s="95"/>
      <c r="UJJ10" s="95"/>
      <c r="UJK10" s="95"/>
      <c r="UJL10" s="95"/>
      <c r="UJM10" s="95"/>
      <c r="UJN10" s="95"/>
      <c r="UJO10" s="95"/>
      <c r="UJP10" s="95"/>
      <c r="UJQ10" s="95"/>
      <c r="UJR10" s="95"/>
      <c r="UJS10" s="95"/>
      <c r="UJT10" s="95"/>
      <c r="UJU10" s="95"/>
      <c r="UJV10" s="95"/>
      <c r="UJW10" s="95"/>
      <c r="UJX10" s="95"/>
      <c r="UJY10" s="95"/>
      <c r="UJZ10" s="95"/>
      <c r="UKA10" s="95"/>
      <c r="UKB10" s="95"/>
      <c r="UKC10" s="95"/>
      <c r="UKD10" s="95"/>
      <c r="UKE10" s="95"/>
      <c r="UKF10" s="95"/>
      <c r="UKG10" s="95"/>
      <c r="UKH10" s="95"/>
      <c r="UKI10" s="95"/>
      <c r="UKJ10" s="95"/>
      <c r="UKK10" s="95"/>
      <c r="UKL10" s="95"/>
      <c r="UKM10" s="95"/>
      <c r="UKN10" s="95"/>
      <c r="UKO10" s="95"/>
      <c r="UKP10" s="95"/>
      <c r="UKQ10" s="95"/>
      <c r="UKR10" s="95"/>
      <c r="UKS10" s="95"/>
      <c r="UKT10" s="95"/>
      <c r="UKU10" s="95"/>
      <c r="UKV10" s="95"/>
      <c r="UKW10" s="95"/>
      <c r="UKX10" s="95"/>
      <c r="UKY10" s="95"/>
      <c r="UKZ10" s="95"/>
      <c r="ULA10" s="95"/>
      <c r="ULB10" s="95"/>
      <c r="ULC10" s="95"/>
      <c r="ULD10" s="95"/>
      <c r="ULE10" s="95"/>
      <c r="ULF10" s="95"/>
      <c r="ULG10" s="95"/>
      <c r="ULH10" s="95"/>
      <c r="ULI10" s="95"/>
      <c r="ULJ10" s="95"/>
      <c r="ULK10" s="95"/>
      <c r="ULL10" s="95"/>
      <c r="ULM10" s="95"/>
      <c r="ULN10" s="95"/>
      <c r="ULO10" s="95"/>
      <c r="ULP10" s="95"/>
      <c r="ULQ10" s="95"/>
      <c r="ULR10" s="95"/>
      <c r="ULS10" s="95"/>
      <c r="ULT10" s="95"/>
      <c r="ULU10" s="95"/>
      <c r="ULV10" s="95"/>
      <c r="ULW10" s="95"/>
      <c r="ULX10" s="95"/>
      <c r="ULY10" s="95"/>
      <c r="ULZ10" s="95"/>
      <c r="UMA10" s="95"/>
      <c r="UMB10" s="95"/>
      <c r="UMC10" s="95"/>
      <c r="UMD10" s="95"/>
      <c r="UME10" s="95"/>
      <c r="UMF10" s="95"/>
      <c r="UMG10" s="95"/>
      <c r="UMH10" s="95"/>
      <c r="UMI10" s="95"/>
      <c r="UMJ10" s="95"/>
      <c r="UMK10" s="95"/>
      <c r="UML10" s="95"/>
      <c r="UMM10" s="95"/>
      <c r="UMN10" s="95"/>
      <c r="UMO10" s="95"/>
      <c r="UMP10" s="95"/>
      <c r="UMQ10" s="95"/>
      <c r="UMR10" s="95"/>
      <c r="UMS10" s="95"/>
      <c r="UMT10" s="95"/>
      <c r="UMU10" s="95"/>
      <c r="UMV10" s="95"/>
      <c r="UMW10" s="95"/>
      <c r="UMX10" s="95"/>
      <c r="UMY10" s="95"/>
      <c r="UMZ10" s="95"/>
      <c r="UNA10" s="95"/>
      <c r="UNB10" s="95"/>
      <c r="UNC10" s="95"/>
      <c r="UND10" s="95"/>
      <c r="UNE10" s="95"/>
      <c r="UNF10" s="95"/>
      <c r="UNG10" s="95"/>
      <c r="UNH10" s="95"/>
      <c r="UNI10" s="95"/>
      <c r="UNJ10" s="95"/>
      <c r="UNK10" s="95"/>
      <c r="UNL10" s="95"/>
      <c r="UNM10" s="95"/>
      <c r="UNN10" s="95"/>
      <c r="UNO10" s="95"/>
      <c r="UNP10" s="95"/>
      <c r="UNQ10" s="95"/>
      <c r="UNR10" s="95"/>
      <c r="UNS10" s="95"/>
      <c r="UNT10" s="95"/>
      <c r="UNU10" s="95"/>
      <c r="UNV10" s="95"/>
      <c r="UNW10" s="95"/>
      <c r="UNX10" s="95"/>
      <c r="UNY10" s="95"/>
      <c r="UNZ10" s="95"/>
      <c r="UOA10" s="95"/>
      <c r="UOB10" s="95"/>
      <c r="UOC10" s="95"/>
      <c r="UOD10" s="95"/>
      <c r="UOE10" s="95"/>
      <c r="UOF10" s="95"/>
      <c r="UOG10" s="95"/>
      <c r="UOH10" s="95"/>
      <c r="UOI10" s="95"/>
      <c r="UOJ10" s="95"/>
      <c r="UOK10" s="95"/>
      <c r="UOL10" s="95"/>
      <c r="UOM10" s="95"/>
      <c r="UON10" s="95"/>
      <c r="UOO10" s="95"/>
      <c r="UOP10" s="95"/>
      <c r="UOQ10" s="95"/>
      <c r="UOR10" s="95"/>
      <c r="UOS10" s="95"/>
      <c r="UOT10" s="95"/>
      <c r="UOU10" s="95"/>
      <c r="UOV10" s="95"/>
      <c r="UOW10" s="95"/>
      <c r="UOX10" s="95"/>
      <c r="UOY10" s="95"/>
      <c r="UOZ10" s="95"/>
      <c r="UPA10" s="95"/>
      <c r="UPB10" s="95"/>
      <c r="UPC10" s="95"/>
      <c r="UPD10" s="95"/>
      <c r="UPE10" s="95"/>
      <c r="UPF10" s="95"/>
      <c r="UPG10" s="95"/>
      <c r="UPH10" s="95"/>
      <c r="UPI10" s="95"/>
      <c r="UPJ10" s="95"/>
      <c r="UPK10" s="95"/>
      <c r="UPL10" s="95"/>
      <c r="UPM10" s="95"/>
      <c r="UPN10" s="95"/>
      <c r="UPO10" s="95"/>
      <c r="UPP10" s="95"/>
      <c r="UPQ10" s="95"/>
      <c r="UPR10" s="95"/>
      <c r="UPS10" s="95"/>
      <c r="UPT10" s="95"/>
      <c r="UPU10" s="95"/>
      <c r="UPV10" s="95"/>
      <c r="UPW10" s="95"/>
      <c r="UPX10" s="95"/>
      <c r="UPY10" s="95"/>
      <c r="UPZ10" s="95"/>
      <c r="UQA10" s="95"/>
      <c r="UQB10" s="95"/>
      <c r="UQC10" s="95"/>
      <c r="UQD10" s="95"/>
      <c r="UQE10" s="95"/>
      <c r="UQF10" s="95"/>
      <c r="UQG10" s="95"/>
      <c r="UQH10" s="95"/>
      <c r="UQI10" s="95"/>
      <c r="UQJ10" s="95"/>
      <c r="UQK10" s="95"/>
      <c r="UQL10" s="95"/>
      <c r="UQM10" s="95"/>
      <c r="UQN10" s="95"/>
      <c r="UQO10" s="95"/>
      <c r="UQP10" s="95"/>
      <c r="UQQ10" s="95"/>
      <c r="UQR10" s="95"/>
      <c r="UQS10" s="95"/>
      <c r="UQT10" s="95"/>
      <c r="UQU10" s="95"/>
      <c r="UQV10" s="95"/>
      <c r="UQW10" s="95"/>
      <c r="UQX10" s="95"/>
      <c r="UQY10" s="95"/>
      <c r="UQZ10" s="95"/>
      <c r="URA10" s="95"/>
      <c r="URB10" s="95"/>
      <c r="URC10" s="95"/>
      <c r="URD10" s="95"/>
      <c r="URE10" s="95"/>
      <c r="URF10" s="95"/>
      <c r="URG10" s="95"/>
      <c r="URH10" s="95"/>
      <c r="URI10" s="95"/>
      <c r="URJ10" s="95"/>
      <c r="URK10" s="95"/>
      <c r="URL10" s="95"/>
      <c r="URM10" s="95"/>
      <c r="URN10" s="95"/>
      <c r="URO10" s="95"/>
      <c r="URP10" s="95"/>
      <c r="URQ10" s="95"/>
      <c r="URR10" s="95"/>
      <c r="URS10" s="95"/>
      <c r="URT10" s="95"/>
      <c r="URU10" s="95"/>
      <c r="URV10" s="95"/>
      <c r="URW10" s="95"/>
      <c r="URX10" s="95"/>
      <c r="URY10" s="95"/>
      <c r="URZ10" s="95"/>
      <c r="USA10" s="95"/>
      <c r="USB10" s="95"/>
      <c r="USC10" s="95"/>
      <c r="USD10" s="95"/>
      <c r="USE10" s="95"/>
      <c r="USF10" s="95"/>
      <c r="USG10" s="95"/>
      <c r="USH10" s="95"/>
      <c r="USI10" s="95"/>
      <c r="USJ10" s="95"/>
      <c r="USK10" s="95"/>
      <c r="USL10" s="95"/>
      <c r="USM10" s="95"/>
      <c r="USN10" s="95"/>
      <c r="USO10" s="95"/>
      <c r="USP10" s="95"/>
      <c r="USQ10" s="95"/>
      <c r="USR10" s="95"/>
      <c r="USS10" s="95"/>
      <c r="UST10" s="95"/>
      <c r="USU10" s="95"/>
      <c r="USV10" s="95"/>
      <c r="USW10" s="95"/>
      <c r="USX10" s="95"/>
      <c r="USY10" s="95"/>
      <c r="USZ10" s="95"/>
      <c r="UTA10" s="95"/>
      <c r="UTB10" s="95"/>
      <c r="UTC10" s="95"/>
      <c r="UTD10" s="95"/>
      <c r="UTE10" s="95"/>
      <c r="UTF10" s="95"/>
      <c r="UTG10" s="95"/>
      <c r="UTH10" s="95"/>
      <c r="UTI10" s="95"/>
      <c r="UTJ10" s="95"/>
      <c r="UTK10" s="95"/>
      <c r="UTL10" s="95"/>
      <c r="UTM10" s="95"/>
      <c r="UTN10" s="95"/>
      <c r="UTO10" s="95"/>
      <c r="UTP10" s="95"/>
      <c r="UTQ10" s="95"/>
      <c r="UTR10" s="95"/>
      <c r="UTS10" s="95"/>
      <c r="UTT10" s="95"/>
      <c r="UTU10" s="95"/>
      <c r="UTV10" s="95"/>
      <c r="UTW10" s="95"/>
      <c r="UTX10" s="95"/>
      <c r="UTY10" s="95"/>
      <c r="UTZ10" s="95"/>
      <c r="UUA10" s="95"/>
      <c r="UUB10" s="95"/>
      <c r="UUC10" s="95"/>
      <c r="UUD10" s="95"/>
      <c r="UUE10" s="95"/>
      <c r="UUF10" s="95"/>
      <c r="UUG10" s="95"/>
      <c r="UUH10" s="95"/>
      <c r="UUI10" s="95"/>
      <c r="UUJ10" s="95"/>
      <c r="UUK10" s="95"/>
      <c r="UUL10" s="95"/>
      <c r="UUM10" s="95"/>
      <c r="UUN10" s="95"/>
      <c r="UUO10" s="95"/>
      <c r="UUP10" s="95"/>
      <c r="UUQ10" s="95"/>
      <c r="UUR10" s="95"/>
      <c r="UUS10" s="95"/>
      <c r="UUT10" s="95"/>
      <c r="UUU10" s="95"/>
      <c r="UUV10" s="95"/>
      <c r="UUW10" s="95"/>
      <c r="UUX10" s="95"/>
      <c r="UUY10" s="95"/>
      <c r="UUZ10" s="95"/>
      <c r="UVA10" s="95"/>
      <c r="UVB10" s="95"/>
      <c r="UVC10" s="95"/>
      <c r="UVD10" s="95"/>
      <c r="UVE10" s="95"/>
      <c r="UVF10" s="95"/>
      <c r="UVG10" s="95"/>
      <c r="UVH10" s="95"/>
      <c r="UVI10" s="95"/>
      <c r="UVJ10" s="95"/>
      <c r="UVK10" s="95"/>
      <c r="UVL10" s="95"/>
      <c r="UVM10" s="95"/>
      <c r="UVN10" s="95"/>
      <c r="UVO10" s="95"/>
      <c r="UVP10" s="95"/>
      <c r="UVQ10" s="95"/>
      <c r="UVR10" s="95"/>
      <c r="UVS10" s="95"/>
      <c r="UVT10" s="95"/>
      <c r="UVU10" s="95"/>
      <c r="UVV10" s="95"/>
      <c r="UVW10" s="95"/>
      <c r="UVX10" s="95"/>
      <c r="UVY10" s="95"/>
      <c r="UVZ10" s="95"/>
      <c r="UWA10" s="95"/>
      <c r="UWB10" s="95"/>
      <c r="UWC10" s="95"/>
      <c r="UWD10" s="95"/>
      <c r="UWE10" s="95"/>
      <c r="UWF10" s="95"/>
      <c r="UWG10" s="95"/>
      <c r="UWH10" s="95"/>
      <c r="UWI10" s="95"/>
      <c r="UWJ10" s="95"/>
      <c r="UWK10" s="95"/>
      <c r="UWL10" s="95"/>
      <c r="UWM10" s="95"/>
      <c r="UWN10" s="95"/>
      <c r="UWO10" s="95"/>
      <c r="UWP10" s="95"/>
      <c r="UWQ10" s="95"/>
      <c r="UWR10" s="95"/>
      <c r="UWS10" s="95"/>
      <c r="UWT10" s="95"/>
      <c r="UWU10" s="95"/>
      <c r="UWV10" s="95"/>
      <c r="UWW10" s="95"/>
      <c r="UWX10" s="95"/>
      <c r="UWY10" s="95"/>
      <c r="UWZ10" s="95"/>
      <c r="UXA10" s="95"/>
      <c r="UXB10" s="95"/>
      <c r="UXC10" s="95"/>
      <c r="UXD10" s="95"/>
      <c r="UXE10" s="95"/>
      <c r="UXF10" s="95"/>
      <c r="UXG10" s="95"/>
      <c r="UXH10" s="95"/>
      <c r="UXI10" s="95"/>
      <c r="UXJ10" s="95"/>
      <c r="UXK10" s="95"/>
      <c r="UXL10" s="95"/>
      <c r="UXM10" s="95"/>
      <c r="UXN10" s="95"/>
      <c r="UXO10" s="95"/>
      <c r="UXP10" s="95"/>
      <c r="UXQ10" s="95"/>
      <c r="UXR10" s="95"/>
      <c r="UXS10" s="95"/>
      <c r="UXT10" s="95"/>
      <c r="UXU10" s="95"/>
      <c r="UXV10" s="95"/>
      <c r="UXW10" s="95"/>
      <c r="UXX10" s="95"/>
      <c r="UXY10" s="95"/>
      <c r="UXZ10" s="95"/>
      <c r="UYA10" s="95"/>
      <c r="UYB10" s="95"/>
      <c r="UYC10" s="95"/>
      <c r="UYD10" s="95"/>
      <c r="UYE10" s="95"/>
      <c r="UYF10" s="95"/>
      <c r="UYG10" s="95"/>
      <c r="UYH10" s="95"/>
      <c r="UYI10" s="95"/>
      <c r="UYJ10" s="95"/>
      <c r="UYK10" s="95"/>
      <c r="UYL10" s="95"/>
      <c r="UYM10" s="95"/>
      <c r="UYN10" s="95"/>
      <c r="UYO10" s="95"/>
      <c r="UYP10" s="95"/>
      <c r="UYQ10" s="95"/>
      <c r="UYR10" s="95"/>
      <c r="UYS10" s="95"/>
      <c r="UYT10" s="95"/>
      <c r="UYU10" s="95"/>
      <c r="UYV10" s="95"/>
      <c r="UYW10" s="95"/>
      <c r="UYX10" s="95"/>
      <c r="UYY10" s="95"/>
      <c r="UYZ10" s="95"/>
      <c r="UZA10" s="95"/>
      <c r="UZB10" s="95"/>
      <c r="UZC10" s="95"/>
      <c r="UZD10" s="95"/>
      <c r="UZE10" s="95"/>
      <c r="UZF10" s="95"/>
      <c r="UZG10" s="95"/>
      <c r="UZH10" s="95"/>
      <c r="UZI10" s="95"/>
      <c r="UZJ10" s="95"/>
      <c r="UZK10" s="95"/>
      <c r="UZL10" s="95"/>
      <c r="UZM10" s="95"/>
      <c r="UZN10" s="95"/>
      <c r="UZO10" s="95"/>
      <c r="UZP10" s="95"/>
      <c r="UZQ10" s="95"/>
      <c r="UZR10" s="95"/>
      <c r="UZS10" s="95"/>
      <c r="UZT10" s="95"/>
      <c r="UZU10" s="95"/>
      <c r="UZV10" s="95"/>
      <c r="UZW10" s="95"/>
      <c r="UZX10" s="95"/>
      <c r="UZY10" s="95"/>
      <c r="UZZ10" s="95"/>
      <c r="VAA10" s="95"/>
      <c r="VAB10" s="95"/>
      <c r="VAC10" s="95"/>
      <c r="VAD10" s="95"/>
      <c r="VAE10" s="95"/>
      <c r="VAF10" s="95"/>
      <c r="VAG10" s="95"/>
      <c r="VAH10" s="95"/>
      <c r="VAI10" s="95"/>
      <c r="VAJ10" s="95"/>
      <c r="VAK10" s="95"/>
      <c r="VAL10" s="95"/>
      <c r="VAM10" s="95"/>
      <c r="VAN10" s="95"/>
      <c r="VAO10" s="95"/>
      <c r="VAP10" s="95"/>
      <c r="VAQ10" s="95"/>
      <c r="VAR10" s="95"/>
      <c r="VAS10" s="95"/>
      <c r="VAT10" s="95"/>
      <c r="VAU10" s="95"/>
      <c r="VAV10" s="95"/>
      <c r="VAW10" s="95"/>
      <c r="VAX10" s="95"/>
      <c r="VAY10" s="95"/>
      <c r="VAZ10" s="95"/>
      <c r="VBA10" s="95"/>
      <c r="VBB10" s="95"/>
      <c r="VBC10" s="95"/>
      <c r="VBD10" s="95"/>
      <c r="VBE10" s="95"/>
      <c r="VBF10" s="95"/>
      <c r="VBG10" s="95"/>
      <c r="VBH10" s="95"/>
      <c r="VBI10" s="95"/>
      <c r="VBJ10" s="95"/>
      <c r="VBK10" s="95"/>
      <c r="VBL10" s="95"/>
      <c r="VBM10" s="95"/>
      <c r="VBN10" s="95"/>
      <c r="VBO10" s="95"/>
      <c r="VBP10" s="95"/>
      <c r="VBQ10" s="95"/>
      <c r="VBR10" s="95"/>
      <c r="VBS10" s="95"/>
      <c r="VBT10" s="95"/>
      <c r="VBU10" s="95"/>
      <c r="VBV10" s="95"/>
      <c r="VBW10" s="95"/>
      <c r="VBX10" s="95"/>
      <c r="VBY10" s="95"/>
      <c r="VBZ10" s="95"/>
      <c r="VCA10" s="95"/>
      <c r="VCB10" s="95"/>
      <c r="VCC10" s="95"/>
      <c r="VCD10" s="95"/>
      <c r="VCE10" s="95"/>
      <c r="VCF10" s="95"/>
      <c r="VCG10" s="95"/>
      <c r="VCH10" s="95"/>
      <c r="VCI10" s="95"/>
      <c r="VCJ10" s="95"/>
      <c r="VCK10" s="95"/>
      <c r="VCL10" s="95"/>
      <c r="VCM10" s="95"/>
      <c r="VCN10" s="95"/>
      <c r="VCO10" s="95"/>
      <c r="VCP10" s="95"/>
      <c r="VCQ10" s="95"/>
      <c r="VCR10" s="95"/>
      <c r="VCS10" s="95"/>
      <c r="VCT10" s="95"/>
      <c r="VCU10" s="95"/>
      <c r="VCV10" s="95"/>
      <c r="VCW10" s="95"/>
      <c r="VCX10" s="95"/>
      <c r="VCY10" s="95"/>
      <c r="VCZ10" s="95"/>
      <c r="VDA10" s="95"/>
      <c r="VDB10" s="95"/>
      <c r="VDC10" s="95"/>
      <c r="VDD10" s="95"/>
      <c r="VDE10" s="95"/>
      <c r="VDF10" s="95"/>
      <c r="VDG10" s="95"/>
      <c r="VDH10" s="95"/>
      <c r="VDI10" s="95"/>
      <c r="VDJ10" s="95"/>
      <c r="VDK10" s="95"/>
      <c r="VDL10" s="95"/>
      <c r="VDM10" s="95"/>
      <c r="VDN10" s="95"/>
      <c r="VDO10" s="95"/>
      <c r="VDP10" s="95"/>
      <c r="VDQ10" s="95"/>
      <c r="VDR10" s="95"/>
      <c r="VDS10" s="95"/>
      <c r="VDT10" s="95"/>
      <c r="VDU10" s="95"/>
      <c r="VDV10" s="95"/>
      <c r="VDW10" s="95"/>
      <c r="VDX10" s="95"/>
      <c r="VDY10" s="95"/>
      <c r="VDZ10" s="95"/>
      <c r="VEA10" s="95"/>
      <c r="VEB10" s="95"/>
      <c r="VEC10" s="95"/>
      <c r="VED10" s="95"/>
      <c r="VEE10" s="95"/>
      <c r="VEF10" s="95"/>
      <c r="VEG10" s="95"/>
      <c r="VEH10" s="95"/>
      <c r="VEI10" s="95"/>
      <c r="VEJ10" s="95"/>
      <c r="VEK10" s="95"/>
      <c r="VEL10" s="95"/>
      <c r="VEM10" s="95"/>
      <c r="VEN10" s="95"/>
      <c r="VEO10" s="95"/>
      <c r="VEP10" s="95"/>
      <c r="VEQ10" s="95"/>
      <c r="VER10" s="95"/>
      <c r="VES10" s="95"/>
      <c r="VET10" s="95"/>
      <c r="VEU10" s="95"/>
      <c r="VEV10" s="95"/>
      <c r="VEW10" s="95"/>
      <c r="VEX10" s="95"/>
      <c r="VEY10" s="95"/>
      <c r="VEZ10" s="95"/>
      <c r="VFA10" s="95"/>
      <c r="VFB10" s="95"/>
      <c r="VFC10" s="95"/>
      <c r="VFD10" s="95"/>
      <c r="VFE10" s="95"/>
      <c r="VFF10" s="95"/>
      <c r="VFG10" s="95"/>
      <c r="VFH10" s="95"/>
      <c r="VFI10" s="95"/>
      <c r="VFJ10" s="95"/>
      <c r="VFK10" s="95"/>
      <c r="VFL10" s="95"/>
      <c r="VFM10" s="95"/>
      <c r="VFN10" s="95"/>
      <c r="VFO10" s="95"/>
      <c r="VFP10" s="95"/>
      <c r="VFQ10" s="95"/>
      <c r="VFR10" s="95"/>
      <c r="VFS10" s="95"/>
      <c r="VFT10" s="95"/>
      <c r="VFU10" s="95"/>
      <c r="VFV10" s="95"/>
      <c r="VFW10" s="95"/>
      <c r="VFX10" s="95"/>
      <c r="VFY10" s="95"/>
      <c r="VFZ10" s="95"/>
      <c r="VGA10" s="95"/>
      <c r="VGB10" s="95"/>
      <c r="VGC10" s="95"/>
      <c r="VGD10" s="95"/>
      <c r="VGE10" s="95"/>
      <c r="VGF10" s="95"/>
      <c r="VGG10" s="95"/>
      <c r="VGH10" s="95"/>
      <c r="VGI10" s="95"/>
      <c r="VGJ10" s="95"/>
      <c r="VGK10" s="95"/>
      <c r="VGL10" s="95"/>
      <c r="VGM10" s="95"/>
      <c r="VGN10" s="95"/>
      <c r="VGO10" s="95"/>
      <c r="VGP10" s="95"/>
      <c r="VGQ10" s="95"/>
      <c r="VGR10" s="95"/>
      <c r="VGS10" s="95"/>
      <c r="VGT10" s="95"/>
      <c r="VGU10" s="95"/>
      <c r="VGV10" s="95"/>
      <c r="VGW10" s="95"/>
      <c r="VGX10" s="95"/>
      <c r="VGY10" s="95"/>
      <c r="VGZ10" s="95"/>
      <c r="VHA10" s="95"/>
      <c r="VHB10" s="95"/>
      <c r="VHC10" s="95"/>
      <c r="VHD10" s="95"/>
      <c r="VHE10" s="95"/>
      <c r="VHF10" s="95"/>
      <c r="VHG10" s="95"/>
      <c r="VHH10" s="95"/>
      <c r="VHI10" s="95"/>
      <c r="VHJ10" s="95"/>
      <c r="VHK10" s="95"/>
      <c r="VHL10" s="95"/>
      <c r="VHM10" s="95"/>
      <c r="VHN10" s="95"/>
      <c r="VHO10" s="95"/>
      <c r="VHP10" s="95"/>
      <c r="VHQ10" s="95"/>
      <c r="VHR10" s="95"/>
      <c r="VHS10" s="95"/>
      <c r="VHT10" s="95"/>
      <c r="VHU10" s="95"/>
      <c r="VHV10" s="95"/>
      <c r="VHW10" s="95"/>
      <c r="VHX10" s="95"/>
      <c r="VHY10" s="95"/>
      <c r="VHZ10" s="95"/>
      <c r="VIA10" s="95"/>
      <c r="VIB10" s="95"/>
      <c r="VIC10" s="95"/>
      <c r="VID10" s="95"/>
      <c r="VIE10" s="95"/>
      <c r="VIF10" s="95"/>
      <c r="VIG10" s="95"/>
      <c r="VIH10" s="95"/>
      <c r="VII10" s="95"/>
      <c r="VIJ10" s="95"/>
      <c r="VIK10" s="95"/>
      <c r="VIL10" s="95"/>
      <c r="VIM10" s="95"/>
      <c r="VIN10" s="95"/>
      <c r="VIO10" s="95"/>
      <c r="VIP10" s="95"/>
      <c r="VIQ10" s="95"/>
      <c r="VIR10" s="95"/>
      <c r="VIS10" s="95"/>
      <c r="VIT10" s="95"/>
      <c r="VIU10" s="95"/>
      <c r="VIV10" s="95"/>
      <c r="VIW10" s="95"/>
      <c r="VIX10" s="95"/>
      <c r="VIY10" s="95"/>
      <c r="VIZ10" s="95"/>
      <c r="VJA10" s="95"/>
      <c r="VJB10" s="95"/>
      <c r="VJC10" s="95"/>
      <c r="VJD10" s="95"/>
      <c r="VJE10" s="95"/>
      <c r="VJF10" s="95"/>
      <c r="VJG10" s="95"/>
      <c r="VJH10" s="95"/>
      <c r="VJI10" s="95"/>
      <c r="VJJ10" s="95"/>
      <c r="VJK10" s="95"/>
      <c r="VJL10" s="95"/>
      <c r="VJM10" s="95"/>
      <c r="VJN10" s="95"/>
      <c r="VJO10" s="95"/>
      <c r="VJP10" s="95"/>
      <c r="VJQ10" s="95"/>
      <c r="VJR10" s="95"/>
      <c r="VJS10" s="95"/>
      <c r="VJT10" s="95"/>
      <c r="VJU10" s="95"/>
      <c r="VJV10" s="95"/>
      <c r="VJW10" s="95"/>
      <c r="VJX10" s="95"/>
      <c r="VJY10" s="95"/>
      <c r="VJZ10" s="95"/>
      <c r="VKA10" s="95"/>
      <c r="VKB10" s="95"/>
      <c r="VKC10" s="95"/>
      <c r="VKD10" s="95"/>
      <c r="VKE10" s="95"/>
      <c r="VKF10" s="95"/>
      <c r="VKG10" s="95"/>
      <c r="VKH10" s="95"/>
      <c r="VKI10" s="95"/>
      <c r="VKJ10" s="95"/>
      <c r="VKK10" s="95"/>
      <c r="VKL10" s="95"/>
      <c r="VKM10" s="95"/>
      <c r="VKN10" s="95"/>
      <c r="VKO10" s="95"/>
      <c r="VKP10" s="95"/>
      <c r="VKQ10" s="95"/>
      <c r="VKR10" s="95"/>
      <c r="VKS10" s="95"/>
      <c r="VKT10" s="95"/>
      <c r="VKU10" s="95"/>
      <c r="VKV10" s="95"/>
      <c r="VKW10" s="95"/>
      <c r="VKX10" s="95"/>
      <c r="VKY10" s="95"/>
      <c r="VKZ10" s="95"/>
      <c r="VLA10" s="95"/>
      <c r="VLB10" s="95"/>
      <c r="VLC10" s="95"/>
      <c r="VLD10" s="95"/>
      <c r="VLE10" s="95"/>
      <c r="VLF10" s="95"/>
      <c r="VLG10" s="95"/>
      <c r="VLH10" s="95"/>
      <c r="VLI10" s="95"/>
      <c r="VLJ10" s="95"/>
      <c r="VLK10" s="95"/>
      <c r="VLL10" s="95"/>
      <c r="VLM10" s="95"/>
      <c r="VLN10" s="95"/>
      <c r="VLO10" s="95"/>
      <c r="VLP10" s="95"/>
      <c r="VLQ10" s="95"/>
      <c r="VLR10" s="95"/>
      <c r="VLS10" s="95"/>
      <c r="VLT10" s="95"/>
      <c r="VLU10" s="95"/>
      <c r="VLV10" s="95"/>
      <c r="VLW10" s="95"/>
      <c r="VLX10" s="95"/>
      <c r="VLY10" s="95"/>
      <c r="VLZ10" s="95"/>
      <c r="VMA10" s="95"/>
      <c r="VMB10" s="95"/>
      <c r="VMC10" s="95"/>
      <c r="VMD10" s="95"/>
      <c r="VME10" s="95"/>
      <c r="VMF10" s="95"/>
      <c r="VMG10" s="95"/>
      <c r="VMH10" s="95"/>
      <c r="VMI10" s="95"/>
      <c r="VMJ10" s="95"/>
      <c r="VMK10" s="95"/>
      <c r="VML10" s="95"/>
      <c r="VMM10" s="95"/>
      <c r="VMN10" s="95"/>
      <c r="VMO10" s="95"/>
      <c r="VMP10" s="95"/>
      <c r="VMQ10" s="95"/>
      <c r="VMR10" s="95"/>
      <c r="VMS10" s="95"/>
      <c r="VMT10" s="95"/>
      <c r="VMU10" s="95"/>
      <c r="VMV10" s="95"/>
      <c r="VMW10" s="95"/>
      <c r="VMX10" s="95"/>
      <c r="VMY10" s="95"/>
      <c r="VMZ10" s="95"/>
      <c r="VNA10" s="95"/>
      <c r="VNB10" s="95"/>
      <c r="VNC10" s="95"/>
      <c r="VND10" s="95"/>
      <c r="VNE10" s="95"/>
      <c r="VNF10" s="95"/>
      <c r="VNG10" s="95"/>
      <c r="VNH10" s="95"/>
      <c r="VNI10" s="95"/>
      <c r="VNJ10" s="95"/>
      <c r="VNK10" s="95"/>
      <c r="VNL10" s="95"/>
      <c r="VNM10" s="95"/>
      <c r="VNN10" s="95"/>
      <c r="VNO10" s="95"/>
      <c r="VNP10" s="95"/>
      <c r="VNQ10" s="95"/>
      <c r="VNR10" s="95"/>
      <c r="VNS10" s="95"/>
      <c r="VNT10" s="95"/>
      <c r="VNU10" s="95"/>
      <c r="VNV10" s="95"/>
      <c r="VNW10" s="95"/>
      <c r="VNX10" s="95"/>
      <c r="VNY10" s="95"/>
      <c r="VNZ10" s="95"/>
      <c r="VOA10" s="95"/>
      <c r="VOB10" s="95"/>
      <c r="VOC10" s="95"/>
      <c r="VOD10" s="95"/>
      <c r="VOE10" s="95"/>
      <c r="VOF10" s="95"/>
      <c r="VOG10" s="95"/>
      <c r="VOH10" s="95"/>
      <c r="VOI10" s="95"/>
      <c r="VOJ10" s="95"/>
      <c r="VOK10" s="95"/>
      <c r="VOL10" s="95"/>
      <c r="VOM10" s="95"/>
      <c r="VON10" s="95"/>
      <c r="VOO10" s="95"/>
      <c r="VOP10" s="95"/>
      <c r="VOQ10" s="95"/>
      <c r="VOR10" s="95"/>
      <c r="VOS10" s="95"/>
      <c r="VOT10" s="95"/>
      <c r="VOU10" s="95"/>
      <c r="VOV10" s="95"/>
      <c r="VOW10" s="95"/>
      <c r="VOX10" s="95"/>
      <c r="VOY10" s="95"/>
      <c r="VOZ10" s="95"/>
      <c r="VPA10" s="95"/>
      <c r="VPB10" s="95"/>
      <c r="VPC10" s="95"/>
      <c r="VPD10" s="95"/>
      <c r="VPE10" s="95"/>
      <c r="VPF10" s="95"/>
      <c r="VPG10" s="95"/>
      <c r="VPH10" s="95"/>
      <c r="VPI10" s="95"/>
      <c r="VPJ10" s="95"/>
      <c r="VPK10" s="95"/>
      <c r="VPL10" s="95"/>
      <c r="VPM10" s="95"/>
      <c r="VPN10" s="95"/>
      <c r="VPO10" s="95"/>
      <c r="VPP10" s="95"/>
      <c r="VPQ10" s="95"/>
      <c r="VPR10" s="95"/>
      <c r="VPS10" s="95"/>
      <c r="VPT10" s="95"/>
      <c r="VPU10" s="95"/>
      <c r="VPV10" s="95"/>
      <c r="VPW10" s="95"/>
      <c r="VPX10" s="95"/>
      <c r="VPY10" s="95"/>
      <c r="VPZ10" s="95"/>
      <c r="VQA10" s="95"/>
      <c r="VQB10" s="95"/>
      <c r="VQC10" s="95"/>
      <c r="VQD10" s="95"/>
      <c r="VQE10" s="95"/>
      <c r="VQF10" s="95"/>
      <c r="VQG10" s="95"/>
      <c r="VQH10" s="95"/>
      <c r="VQI10" s="95"/>
      <c r="VQJ10" s="95"/>
      <c r="VQK10" s="95"/>
      <c r="VQL10" s="95"/>
      <c r="VQM10" s="95"/>
      <c r="VQN10" s="95"/>
      <c r="VQO10" s="95"/>
      <c r="VQP10" s="95"/>
      <c r="VQQ10" s="95"/>
      <c r="VQR10" s="95"/>
      <c r="VQS10" s="95"/>
      <c r="VQT10" s="95"/>
      <c r="VQU10" s="95"/>
      <c r="VQV10" s="95"/>
      <c r="VQW10" s="95"/>
      <c r="VQX10" s="95"/>
      <c r="VQY10" s="95"/>
      <c r="VQZ10" s="95"/>
      <c r="VRA10" s="95"/>
      <c r="VRB10" s="95"/>
      <c r="VRC10" s="95"/>
      <c r="VRD10" s="95"/>
      <c r="VRE10" s="95"/>
      <c r="VRF10" s="95"/>
      <c r="VRG10" s="95"/>
      <c r="VRH10" s="95"/>
      <c r="VRI10" s="95"/>
      <c r="VRJ10" s="95"/>
      <c r="VRK10" s="95"/>
      <c r="VRL10" s="95"/>
      <c r="VRM10" s="95"/>
      <c r="VRN10" s="95"/>
      <c r="VRO10" s="95"/>
      <c r="VRP10" s="95"/>
      <c r="VRQ10" s="95"/>
      <c r="VRR10" s="95"/>
      <c r="VRS10" s="95"/>
      <c r="VRT10" s="95"/>
      <c r="VRU10" s="95"/>
      <c r="VRV10" s="95"/>
      <c r="VRW10" s="95"/>
      <c r="VRX10" s="95"/>
      <c r="VRY10" s="95"/>
      <c r="VRZ10" s="95"/>
      <c r="VSA10" s="95"/>
      <c r="VSB10" s="95"/>
      <c r="VSC10" s="95"/>
      <c r="VSD10" s="95"/>
      <c r="VSE10" s="95"/>
      <c r="VSF10" s="95"/>
      <c r="VSG10" s="95"/>
      <c r="VSH10" s="95"/>
      <c r="VSI10" s="95"/>
      <c r="VSJ10" s="95"/>
      <c r="VSK10" s="95"/>
      <c r="VSL10" s="95"/>
      <c r="VSM10" s="95"/>
      <c r="VSN10" s="95"/>
      <c r="VSO10" s="95"/>
      <c r="VSP10" s="95"/>
      <c r="VSQ10" s="95"/>
      <c r="VSR10" s="95"/>
      <c r="VSS10" s="95"/>
      <c r="VST10" s="95"/>
      <c r="VSU10" s="95"/>
      <c r="VSV10" s="95"/>
      <c r="VSW10" s="95"/>
      <c r="VSX10" s="95"/>
      <c r="VSY10" s="95"/>
      <c r="VSZ10" s="95"/>
      <c r="VTA10" s="95"/>
      <c r="VTB10" s="95"/>
      <c r="VTC10" s="95"/>
      <c r="VTD10" s="95"/>
      <c r="VTE10" s="95"/>
      <c r="VTF10" s="95"/>
      <c r="VTG10" s="95"/>
      <c r="VTH10" s="95"/>
      <c r="VTI10" s="95"/>
      <c r="VTJ10" s="95"/>
      <c r="VTK10" s="95"/>
      <c r="VTL10" s="95"/>
      <c r="VTM10" s="95"/>
      <c r="VTN10" s="95"/>
      <c r="VTO10" s="95"/>
      <c r="VTP10" s="95"/>
      <c r="VTQ10" s="95"/>
      <c r="VTR10" s="95"/>
      <c r="VTS10" s="95"/>
      <c r="VTT10" s="95"/>
      <c r="VTU10" s="95"/>
      <c r="VTV10" s="95"/>
      <c r="VTW10" s="95"/>
      <c r="VTX10" s="95"/>
      <c r="VTY10" s="95"/>
      <c r="VTZ10" s="95"/>
      <c r="VUA10" s="95"/>
      <c r="VUB10" s="95"/>
      <c r="VUC10" s="95"/>
      <c r="VUD10" s="95"/>
      <c r="VUE10" s="95"/>
      <c r="VUF10" s="95"/>
      <c r="VUG10" s="95"/>
      <c r="VUH10" s="95"/>
      <c r="VUI10" s="95"/>
      <c r="VUJ10" s="95"/>
      <c r="VUK10" s="95"/>
      <c r="VUL10" s="95"/>
      <c r="VUM10" s="95"/>
      <c r="VUN10" s="95"/>
      <c r="VUO10" s="95"/>
      <c r="VUP10" s="95"/>
      <c r="VUQ10" s="95"/>
      <c r="VUR10" s="95"/>
      <c r="VUS10" s="95"/>
      <c r="VUT10" s="95"/>
      <c r="VUU10" s="95"/>
      <c r="VUV10" s="95"/>
      <c r="VUW10" s="95"/>
      <c r="VUX10" s="95"/>
      <c r="VUY10" s="95"/>
      <c r="VUZ10" s="95"/>
      <c r="VVA10" s="95"/>
      <c r="VVB10" s="95"/>
      <c r="VVC10" s="95"/>
      <c r="VVD10" s="95"/>
      <c r="VVE10" s="95"/>
      <c r="VVF10" s="95"/>
      <c r="VVG10" s="95"/>
      <c r="VVH10" s="95"/>
      <c r="VVI10" s="95"/>
      <c r="VVJ10" s="95"/>
      <c r="VVK10" s="95"/>
      <c r="VVL10" s="95"/>
      <c r="VVM10" s="95"/>
      <c r="VVN10" s="95"/>
      <c r="VVO10" s="95"/>
      <c r="VVP10" s="95"/>
      <c r="VVQ10" s="95"/>
      <c r="VVR10" s="95"/>
      <c r="VVS10" s="95"/>
      <c r="VVT10" s="95"/>
      <c r="VVU10" s="95"/>
      <c r="VVV10" s="95"/>
      <c r="VVW10" s="95"/>
      <c r="VVX10" s="95"/>
      <c r="VVY10" s="95"/>
      <c r="VVZ10" s="95"/>
      <c r="VWA10" s="95"/>
      <c r="VWB10" s="95"/>
      <c r="VWC10" s="95"/>
      <c r="VWD10" s="95"/>
      <c r="VWE10" s="95"/>
      <c r="VWF10" s="95"/>
      <c r="VWG10" s="95"/>
      <c r="VWH10" s="95"/>
      <c r="VWI10" s="95"/>
      <c r="VWJ10" s="95"/>
      <c r="VWK10" s="95"/>
      <c r="VWL10" s="95"/>
      <c r="VWM10" s="95"/>
      <c r="VWN10" s="95"/>
      <c r="VWO10" s="95"/>
      <c r="VWP10" s="95"/>
      <c r="VWQ10" s="95"/>
      <c r="VWR10" s="95"/>
      <c r="VWS10" s="95"/>
      <c r="VWT10" s="95"/>
      <c r="VWU10" s="95"/>
      <c r="VWV10" s="95"/>
      <c r="VWW10" s="95"/>
      <c r="VWX10" s="95"/>
      <c r="VWY10" s="95"/>
      <c r="VWZ10" s="95"/>
      <c r="VXA10" s="95"/>
      <c r="VXB10" s="95"/>
      <c r="VXC10" s="95"/>
      <c r="VXD10" s="95"/>
      <c r="VXE10" s="95"/>
      <c r="VXF10" s="95"/>
      <c r="VXG10" s="95"/>
      <c r="VXH10" s="95"/>
      <c r="VXI10" s="95"/>
      <c r="VXJ10" s="95"/>
      <c r="VXK10" s="95"/>
      <c r="VXL10" s="95"/>
      <c r="VXM10" s="95"/>
      <c r="VXN10" s="95"/>
      <c r="VXO10" s="95"/>
      <c r="VXP10" s="95"/>
      <c r="VXQ10" s="95"/>
      <c r="VXR10" s="95"/>
      <c r="VXS10" s="95"/>
      <c r="VXT10" s="95"/>
      <c r="VXU10" s="95"/>
      <c r="VXV10" s="95"/>
      <c r="VXW10" s="95"/>
      <c r="VXX10" s="95"/>
      <c r="VXY10" s="95"/>
      <c r="VXZ10" s="95"/>
      <c r="VYA10" s="95"/>
      <c r="VYB10" s="95"/>
      <c r="VYC10" s="95"/>
      <c r="VYD10" s="95"/>
      <c r="VYE10" s="95"/>
      <c r="VYF10" s="95"/>
      <c r="VYG10" s="95"/>
      <c r="VYH10" s="95"/>
      <c r="VYI10" s="95"/>
      <c r="VYJ10" s="95"/>
      <c r="VYK10" s="95"/>
      <c r="VYL10" s="95"/>
      <c r="VYM10" s="95"/>
      <c r="VYN10" s="95"/>
      <c r="VYO10" s="95"/>
      <c r="VYP10" s="95"/>
      <c r="VYQ10" s="95"/>
      <c r="VYR10" s="95"/>
      <c r="VYS10" s="95"/>
      <c r="VYT10" s="95"/>
      <c r="VYU10" s="95"/>
      <c r="VYV10" s="95"/>
      <c r="VYW10" s="95"/>
      <c r="VYX10" s="95"/>
      <c r="VYY10" s="95"/>
      <c r="VYZ10" s="95"/>
      <c r="VZA10" s="95"/>
      <c r="VZB10" s="95"/>
      <c r="VZC10" s="95"/>
      <c r="VZD10" s="95"/>
      <c r="VZE10" s="95"/>
      <c r="VZF10" s="95"/>
      <c r="VZG10" s="95"/>
      <c r="VZH10" s="95"/>
      <c r="VZI10" s="95"/>
      <c r="VZJ10" s="95"/>
      <c r="VZK10" s="95"/>
      <c r="VZL10" s="95"/>
      <c r="VZM10" s="95"/>
      <c r="VZN10" s="95"/>
      <c r="VZO10" s="95"/>
      <c r="VZP10" s="95"/>
      <c r="VZQ10" s="95"/>
      <c r="VZR10" s="95"/>
      <c r="VZS10" s="95"/>
      <c r="VZT10" s="95"/>
      <c r="VZU10" s="95"/>
      <c r="VZV10" s="95"/>
      <c r="VZW10" s="95"/>
      <c r="VZX10" s="95"/>
      <c r="VZY10" s="95"/>
      <c r="VZZ10" s="95"/>
      <c r="WAA10" s="95"/>
      <c r="WAB10" s="95"/>
      <c r="WAC10" s="95"/>
      <c r="WAD10" s="95"/>
      <c r="WAE10" s="95"/>
      <c r="WAF10" s="95"/>
      <c r="WAG10" s="95"/>
      <c r="WAH10" s="95"/>
      <c r="WAI10" s="95"/>
      <c r="WAJ10" s="95"/>
      <c r="WAK10" s="95"/>
      <c r="WAL10" s="95"/>
      <c r="WAM10" s="95"/>
      <c r="WAN10" s="95"/>
      <c r="WAO10" s="95"/>
      <c r="WAP10" s="95"/>
      <c r="WAQ10" s="95"/>
      <c r="WAR10" s="95"/>
      <c r="WAS10" s="95"/>
      <c r="WAT10" s="95"/>
      <c r="WAU10" s="95"/>
      <c r="WAV10" s="95"/>
      <c r="WAW10" s="95"/>
      <c r="WAX10" s="95"/>
      <c r="WAY10" s="95"/>
      <c r="WAZ10" s="95"/>
      <c r="WBA10" s="95"/>
      <c r="WBB10" s="95"/>
      <c r="WBC10" s="95"/>
      <c r="WBD10" s="95"/>
      <c r="WBE10" s="95"/>
      <c r="WBF10" s="95"/>
      <c r="WBG10" s="95"/>
      <c r="WBH10" s="95"/>
      <c r="WBI10" s="95"/>
      <c r="WBJ10" s="95"/>
      <c r="WBK10" s="95"/>
      <c r="WBL10" s="95"/>
      <c r="WBM10" s="95"/>
      <c r="WBN10" s="95"/>
      <c r="WBO10" s="95"/>
      <c r="WBP10" s="95"/>
      <c r="WBQ10" s="95"/>
      <c r="WBR10" s="95"/>
      <c r="WBS10" s="95"/>
      <c r="WBT10" s="95"/>
      <c r="WBU10" s="95"/>
      <c r="WBV10" s="95"/>
      <c r="WBW10" s="95"/>
      <c r="WBX10" s="95"/>
      <c r="WBY10" s="95"/>
      <c r="WBZ10" s="95"/>
      <c r="WCA10" s="95"/>
      <c r="WCB10" s="95"/>
      <c r="WCC10" s="95"/>
      <c r="WCD10" s="95"/>
      <c r="WCE10" s="95"/>
      <c r="WCF10" s="95"/>
      <c r="WCG10" s="95"/>
      <c r="WCH10" s="95"/>
      <c r="WCI10" s="95"/>
      <c r="WCJ10" s="95"/>
      <c r="WCK10" s="95"/>
      <c r="WCL10" s="95"/>
      <c r="WCM10" s="95"/>
      <c r="WCN10" s="95"/>
      <c r="WCO10" s="95"/>
      <c r="WCP10" s="95"/>
      <c r="WCQ10" s="95"/>
      <c r="WCR10" s="95"/>
      <c r="WCS10" s="95"/>
      <c r="WCT10" s="95"/>
      <c r="WCU10" s="95"/>
      <c r="WCV10" s="95"/>
      <c r="WCW10" s="95"/>
      <c r="WCX10" s="95"/>
      <c r="WCY10" s="95"/>
      <c r="WCZ10" s="95"/>
      <c r="WDA10" s="95"/>
      <c r="WDB10" s="95"/>
      <c r="WDC10" s="95"/>
      <c r="WDD10" s="95"/>
      <c r="WDE10" s="95"/>
      <c r="WDF10" s="95"/>
      <c r="WDG10" s="95"/>
      <c r="WDH10" s="95"/>
      <c r="WDI10" s="95"/>
      <c r="WDJ10" s="95"/>
      <c r="WDK10" s="95"/>
      <c r="WDL10" s="95"/>
      <c r="WDM10" s="95"/>
      <c r="WDN10" s="95"/>
      <c r="WDO10" s="95"/>
      <c r="WDP10" s="95"/>
      <c r="WDQ10" s="95"/>
      <c r="WDR10" s="95"/>
      <c r="WDS10" s="95"/>
      <c r="WDT10" s="95"/>
      <c r="WDU10" s="95"/>
      <c r="WDV10" s="95"/>
      <c r="WDW10" s="95"/>
      <c r="WDX10" s="95"/>
      <c r="WDY10" s="95"/>
      <c r="WDZ10" s="95"/>
      <c r="WEA10" s="95"/>
      <c r="WEB10" s="95"/>
      <c r="WEC10" s="95"/>
      <c r="WED10" s="95"/>
      <c r="WEE10" s="95"/>
      <c r="WEF10" s="95"/>
      <c r="WEG10" s="95"/>
      <c r="WEH10" s="95"/>
      <c r="WEI10" s="95"/>
      <c r="WEJ10" s="95"/>
      <c r="WEK10" s="95"/>
      <c r="WEL10" s="95"/>
      <c r="WEM10" s="95"/>
      <c r="WEN10" s="95"/>
      <c r="WEO10" s="95"/>
      <c r="WEP10" s="95"/>
      <c r="WEQ10" s="95"/>
      <c r="WER10" s="95"/>
      <c r="WES10" s="95"/>
      <c r="WET10" s="95"/>
      <c r="WEU10" s="95"/>
      <c r="WEV10" s="95"/>
      <c r="WEW10" s="95"/>
      <c r="WEX10" s="95"/>
      <c r="WEY10" s="95"/>
      <c r="WEZ10" s="95"/>
      <c r="WFA10" s="95"/>
      <c r="WFB10" s="95"/>
      <c r="WFC10" s="95"/>
      <c r="WFD10" s="95"/>
      <c r="WFE10" s="95"/>
      <c r="WFF10" s="95"/>
      <c r="WFG10" s="95"/>
      <c r="WFH10" s="95"/>
      <c r="WFI10" s="95"/>
      <c r="WFJ10" s="95"/>
      <c r="WFK10" s="95"/>
      <c r="WFL10" s="95"/>
      <c r="WFM10" s="95"/>
      <c r="WFN10" s="95"/>
      <c r="WFO10" s="95"/>
      <c r="WFP10" s="95"/>
      <c r="WFQ10" s="95"/>
      <c r="WFR10" s="95"/>
      <c r="WFS10" s="95"/>
      <c r="WFT10" s="95"/>
      <c r="WFU10" s="95"/>
      <c r="WFV10" s="95"/>
      <c r="WFW10" s="95"/>
      <c r="WFX10" s="95"/>
      <c r="WFY10" s="95"/>
      <c r="WFZ10" s="95"/>
      <c r="WGA10" s="95"/>
      <c r="WGB10" s="95"/>
      <c r="WGC10" s="95"/>
      <c r="WGD10" s="95"/>
      <c r="WGE10" s="95"/>
      <c r="WGF10" s="95"/>
      <c r="WGG10" s="95"/>
      <c r="WGH10" s="95"/>
      <c r="WGI10" s="95"/>
      <c r="WGJ10" s="95"/>
      <c r="WGK10" s="95"/>
      <c r="WGL10" s="95"/>
      <c r="WGM10" s="95"/>
      <c r="WGN10" s="95"/>
      <c r="WGO10" s="95"/>
      <c r="WGP10" s="95"/>
      <c r="WGQ10" s="95"/>
      <c r="WGR10" s="95"/>
      <c r="WGS10" s="95"/>
      <c r="WGT10" s="95"/>
      <c r="WGU10" s="95"/>
      <c r="WGV10" s="95"/>
      <c r="WGW10" s="95"/>
      <c r="WGX10" s="95"/>
      <c r="WGY10" s="95"/>
      <c r="WGZ10" s="95"/>
      <c r="WHA10" s="95"/>
      <c r="WHB10" s="95"/>
      <c r="WHC10" s="95"/>
      <c r="WHD10" s="95"/>
      <c r="WHE10" s="95"/>
      <c r="WHF10" s="95"/>
      <c r="WHG10" s="95"/>
      <c r="WHH10" s="95"/>
      <c r="WHI10" s="95"/>
      <c r="WHJ10" s="95"/>
      <c r="WHK10" s="95"/>
      <c r="WHL10" s="95"/>
      <c r="WHM10" s="95"/>
      <c r="WHN10" s="95"/>
      <c r="WHO10" s="95"/>
      <c r="WHP10" s="95"/>
      <c r="WHQ10" s="95"/>
      <c r="WHR10" s="95"/>
      <c r="WHS10" s="95"/>
      <c r="WHT10" s="95"/>
      <c r="WHU10" s="95"/>
      <c r="WHV10" s="95"/>
      <c r="WHW10" s="95"/>
      <c r="WHX10" s="95"/>
      <c r="WHY10" s="95"/>
      <c r="WHZ10" s="95"/>
      <c r="WIA10" s="95"/>
      <c r="WIB10" s="95"/>
      <c r="WIC10" s="95"/>
      <c r="WID10" s="95"/>
      <c r="WIE10" s="95"/>
      <c r="WIF10" s="95"/>
      <c r="WIG10" s="95"/>
      <c r="WIH10" s="95"/>
      <c r="WII10" s="95"/>
      <c r="WIJ10" s="95"/>
      <c r="WIK10" s="95"/>
      <c r="WIL10" s="95"/>
      <c r="WIM10" s="95"/>
      <c r="WIN10" s="95"/>
      <c r="WIO10" s="95"/>
      <c r="WIP10" s="95"/>
      <c r="WIQ10" s="95"/>
      <c r="WIR10" s="95"/>
      <c r="WIS10" s="95"/>
      <c r="WIT10" s="95"/>
      <c r="WIU10" s="95"/>
      <c r="WIV10" s="95"/>
      <c r="WIW10" s="95"/>
      <c r="WIX10" s="95"/>
      <c r="WIY10" s="95"/>
      <c r="WIZ10" s="95"/>
      <c r="WJA10" s="95"/>
      <c r="WJB10" s="95"/>
      <c r="WJC10" s="95"/>
      <c r="WJD10" s="95"/>
      <c r="WJE10" s="95"/>
      <c r="WJF10" s="95"/>
      <c r="WJG10" s="95"/>
      <c r="WJH10" s="95"/>
      <c r="WJI10" s="95"/>
      <c r="WJJ10" s="95"/>
      <c r="WJK10" s="95"/>
      <c r="WJL10" s="95"/>
      <c r="WJM10" s="95"/>
      <c r="WJN10" s="95"/>
      <c r="WJO10" s="95"/>
      <c r="WJP10" s="95"/>
      <c r="WJQ10" s="95"/>
      <c r="WJR10" s="95"/>
      <c r="WJS10" s="95"/>
      <c r="WJT10" s="95"/>
      <c r="WJU10" s="95"/>
      <c r="WJV10" s="95"/>
      <c r="WJW10" s="95"/>
      <c r="WJX10" s="95"/>
      <c r="WJY10" s="95"/>
      <c r="WJZ10" s="95"/>
      <c r="WKA10" s="95"/>
      <c r="WKB10" s="95"/>
      <c r="WKC10" s="95"/>
      <c r="WKD10" s="95"/>
      <c r="WKE10" s="95"/>
      <c r="WKF10" s="95"/>
      <c r="WKG10" s="95"/>
      <c r="WKH10" s="95"/>
      <c r="WKI10" s="95"/>
      <c r="WKJ10" s="95"/>
      <c r="WKK10" s="95"/>
      <c r="WKL10" s="95"/>
      <c r="WKM10" s="95"/>
      <c r="WKN10" s="95"/>
      <c r="WKO10" s="95"/>
      <c r="WKP10" s="95"/>
      <c r="WKQ10" s="95"/>
      <c r="WKR10" s="95"/>
      <c r="WKS10" s="95"/>
      <c r="WKT10" s="95"/>
      <c r="WKU10" s="95"/>
      <c r="WKV10" s="95"/>
      <c r="WKW10" s="95"/>
      <c r="WKX10" s="95"/>
      <c r="WKY10" s="95"/>
      <c r="WKZ10" s="95"/>
      <c r="WLA10" s="95"/>
      <c r="WLB10" s="95"/>
      <c r="WLC10" s="95"/>
      <c r="WLD10" s="95"/>
      <c r="WLE10" s="95"/>
      <c r="WLF10" s="95"/>
      <c r="WLG10" s="95"/>
      <c r="WLH10" s="95"/>
      <c r="WLI10" s="95"/>
      <c r="WLJ10" s="95"/>
      <c r="WLK10" s="95"/>
      <c r="WLL10" s="95"/>
      <c r="WLM10" s="95"/>
      <c r="WLN10" s="95"/>
      <c r="WLO10" s="95"/>
      <c r="WLP10" s="95"/>
      <c r="WLQ10" s="95"/>
      <c r="WLR10" s="95"/>
      <c r="WLS10" s="95"/>
      <c r="WLT10" s="95"/>
      <c r="WLU10" s="95"/>
      <c r="WLV10" s="95"/>
      <c r="WLW10" s="95"/>
      <c r="WLX10" s="95"/>
      <c r="WLY10" s="95"/>
      <c r="WLZ10" s="95"/>
      <c r="WMA10" s="95"/>
      <c r="WMB10" s="95"/>
      <c r="WMC10" s="95"/>
      <c r="WMD10" s="95"/>
      <c r="WME10" s="95"/>
      <c r="WMF10" s="95"/>
      <c r="WMG10" s="95"/>
      <c r="WMH10" s="95"/>
      <c r="WMI10" s="95"/>
      <c r="WMJ10" s="95"/>
      <c r="WMK10" s="95"/>
      <c r="WML10" s="95"/>
      <c r="WMM10" s="95"/>
      <c r="WMN10" s="95"/>
      <c r="WMO10" s="95"/>
      <c r="WMP10" s="95"/>
      <c r="WMQ10" s="95"/>
      <c r="WMR10" s="95"/>
      <c r="WMS10" s="95"/>
      <c r="WMT10" s="95"/>
      <c r="WMU10" s="95"/>
      <c r="WMV10" s="95"/>
      <c r="WMW10" s="95"/>
      <c r="WMX10" s="95"/>
      <c r="WMY10" s="95"/>
      <c r="WMZ10" s="95"/>
      <c r="WNA10" s="95"/>
      <c r="WNB10" s="95"/>
      <c r="WNC10" s="95"/>
      <c r="WND10" s="95"/>
      <c r="WNE10" s="95"/>
      <c r="WNF10" s="95"/>
      <c r="WNG10" s="95"/>
      <c r="WNH10" s="95"/>
      <c r="WNI10" s="95"/>
      <c r="WNJ10" s="95"/>
      <c r="WNK10" s="95"/>
      <c r="WNL10" s="95"/>
      <c r="WNM10" s="95"/>
      <c r="WNN10" s="95"/>
      <c r="WNO10" s="95"/>
      <c r="WNP10" s="95"/>
      <c r="WNQ10" s="95"/>
      <c r="WNR10" s="95"/>
      <c r="WNS10" s="95"/>
      <c r="WNT10" s="95"/>
      <c r="WNU10" s="95"/>
      <c r="WNV10" s="95"/>
      <c r="WNW10" s="95"/>
      <c r="WNX10" s="95"/>
      <c r="WNY10" s="95"/>
      <c r="WNZ10" s="95"/>
      <c r="WOA10" s="95"/>
      <c r="WOB10" s="95"/>
      <c r="WOC10" s="95"/>
      <c r="WOD10" s="95"/>
      <c r="WOE10" s="95"/>
      <c r="WOF10" s="95"/>
      <c r="WOG10" s="95"/>
      <c r="WOH10" s="95"/>
      <c r="WOI10" s="95"/>
      <c r="WOJ10" s="95"/>
      <c r="WOK10" s="95"/>
      <c r="WOL10" s="95"/>
      <c r="WOM10" s="95"/>
      <c r="WON10" s="95"/>
      <c r="WOO10" s="95"/>
      <c r="WOP10" s="95"/>
      <c r="WOQ10" s="95"/>
      <c r="WOR10" s="95"/>
      <c r="WOS10" s="95"/>
      <c r="WOT10" s="95"/>
      <c r="WOU10" s="95"/>
      <c r="WOV10" s="95"/>
      <c r="WOW10" s="95"/>
      <c r="WOX10" s="95"/>
      <c r="WOY10" s="95"/>
      <c r="WOZ10" s="95"/>
      <c r="WPA10" s="95"/>
      <c r="WPB10" s="95"/>
      <c r="WPC10" s="95"/>
      <c r="WPD10" s="95"/>
      <c r="WPE10" s="95"/>
      <c r="WPF10" s="95"/>
      <c r="WPG10" s="95"/>
      <c r="WPH10" s="95"/>
      <c r="WPI10" s="95"/>
      <c r="WPJ10" s="95"/>
      <c r="WPK10" s="95"/>
      <c r="WPL10" s="95"/>
      <c r="WPM10" s="95"/>
      <c r="WPN10" s="95"/>
      <c r="WPO10" s="95"/>
      <c r="WPP10" s="95"/>
      <c r="WPQ10" s="95"/>
      <c r="WPR10" s="95"/>
      <c r="WPS10" s="95"/>
      <c r="WPT10" s="95"/>
      <c r="WPU10" s="95"/>
      <c r="WPV10" s="95"/>
      <c r="WPW10" s="95"/>
      <c r="WPX10" s="95"/>
      <c r="WPY10" s="95"/>
      <c r="WPZ10" s="95"/>
      <c r="WQA10" s="95"/>
      <c r="WQB10" s="95"/>
      <c r="WQC10" s="95"/>
      <c r="WQD10" s="95"/>
      <c r="WQE10" s="95"/>
      <c r="WQF10" s="95"/>
      <c r="WQG10" s="95"/>
      <c r="WQH10" s="95"/>
      <c r="WQI10" s="95"/>
      <c r="WQJ10" s="95"/>
      <c r="WQK10" s="95"/>
      <c r="WQL10" s="95"/>
      <c r="WQM10" s="95"/>
      <c r="WQN10" s="95"/>
      <c r="WQO10" s="95"/>
      <c r="WQP10" s="95"/>
      <c r="WQQ10" s="95"/>
      <c r="WQR10" s="95"/>
      <c r="WQS10" s="95"/>
      <c r="WQT10" s="95"/>
      <c r="WQU10" s="95"/>
      <c r="WQV10" s="95"/>
      <c r="WQW10" s="95"/>
      <c r="WQX10" s="95"/>
      <c r="WQY10" s="95"/>
      <c r="WQZ10" s="95"/>
      <c r="WRA10" s="95"/>
      <c r="WRB10" s="95"/>
      <c r="WRC10" s="95"/>
      <c r="WRD10" s="95"/>
      <c r="WRE10" s="95"/>
      <c r="WRF10" s="95"/>
      <c r="WRG10" s="95"/>
      <c r="WRH10" s="95"/>
      <c r="WRI10" s="95"/>
      <c r="WRJ10" s="95"/>
      <c r="WRK10" s="95"/>
      <c r="WRL10" s="95"/>
      <c r="WRM10" s="95"/>
      <c r="WRN10" s="95"/>
      <c r="WRO10" s="95"/>
      <c r="WRP10" s="95"/>
      <c r="WRQ10" s="95"/>
      <c r="WRR10" s="95"/>
      <c r="WRS10" s="95"/>
      <c r="WRT10" s="95"/>
      <c r="WRU10" s="95"/>
      <c r="WRV10" s="95"/>
      <c r="WRW10" s="95"/>
      <c r="WRX10" s="95"/>
      <c r="WRY10" s="95"/>
      <c r="WRZ10" s="95"/>
      <c r="WSA10" s="95"/>
      <c r="WSB10" s="95"/>
      <c r="WSC10" s="95"/>
      <c r="WSD10" s="95"/>
      <c r="WSE10" s="95"/>
      <c r="WSF10" s="95"/>
      <c r="WSG10" s="95"/>
      <c r="WSH10" s="95"/>
      <c r="WSI10" s="95"/>
      <c r="WSJ10" s="95"/>
      <c r="WSK10" s="95"/>
      <c r="WSL10" s="95"/>
      <c r="WSM10" s="95"/>
      <c r="WSN10" s="95"/>
      <c r="WSO10" s="95"/>
      <c r="WSP10" s="95"/>
      <c r="WSQ10" s="95"/>
      <c r="WSR10" s="95"/>
      <c r="WSS10" s="95"/>
      <c r="WST10" s="95"/>
      <c r="WSU10" s="95"/>
      <c r="WSV10" s="95"/>
      <c r="WSW10" s="95"/>
      <c r="WSX10" s="95"/>
      <c r="WSY10" s="95"/>
      <c r="WSZ10" s="95"/>
      <c r="WTA10" s="95"/>
      <c r="WTB10" s="95"/>
      <c r="WTC10" s="95"/>
      <c r="WTD10" s="95"/>
      <c r="WTE10" s="95"/>
      <c r="WTF10" s="95"/>
      <c r="WTG10" s="95"/>
      <c r="WTH10" s="95"/>
      <c r="WTI10" s="95"/>
      <c r="WTJ10" s="95"/>
      <c r="WTK10" s="95"/>
      <c r="WTL10" s="95"/>
      <c r="WTM10" s="95"/>
      <c r="WTN10" s="95"/>
      <c r="WTO10" s="95"/>
      <c r="WTP10" s="95"/>
      <c r="WTQ10" s="95"/>
      <c r="WTR10" s="95"/>
      <c r="WTS10" s="95"/>
      <c r="WTT10" s="95"/>
      <c r="WTU10" s="95"/>
      <c r="WTV10" s="95"/>
      <c r="WTW10" s="95"/>
      <c r="WTX10" s="95"/>
      <c r="WTY10" s="95"/>
      <c r="WTZ10" s="95"/>
      <c r="WUA10" s="95"/>
      <c r="WUB10" s="95"/>
      <c r="WUC10" s="95"/>
      <c r="WUD10" s="95"/>
      <c r="WUE10" s="95"/>
      <c r="WUF10" s="95"/>
      <c r="WUG10" s="95"/>
      <c r="WUH10" s="95"/>
      <c r="WUI10" s="95"/>
      <c r="WUJ10" s="95"/>
      <c r="WUK10" s="95"/>
      <c r="WUL10" s="95"/>
      <c r="WUM10" s="95"/>
      <c r="WUN10" s="95"/>
      <c r="WUO10" s="95"/>
      <c r="WUP10" s="95"/>
      <c r="WUQ10" s="95"/>
      <c r="WUR10" s="95"/>
      <c r="WUS10" s="95"/>
      <c r="WUT10" s="95"/>
      <c r="WUU10" s="95"/>
      <c r="WUV10" s="95"/>
      <c r="WUW10" s="95"/>
      <c r="WUX10" s="95"/>
      <c r="WUY10" s="95"/>
      <c r="WUZ10" s="95"/>
      <c r="WVA10" s="95"/>
      <c r="WVB10" s="95"/>
      <c r="WVC10" s="95"/>
      <c r="WVD10" s="95"/>
      <c r="WVE10" s="95"/>
      <c r="WVF10" s="95"/>
      <c r="WVG10" s="95"/>
    </row>
    <row r="11" spans="1:16136" ht="23.25" customHeight="1" x14ac:dyDescent="0.3">
      <c r="A11" s="85" t="s">
        <v>184</v>
      </c>
      <c r="B11" s="86" t="s">
        <v>66</v>
      </c>
      <c r="C11" s="85" t="s">
        <v>146</v>
      </c>
      <c r="D11" s="87" t="s">
        <v>67</v>
      </c>
      <c r="E11" s="85" t="s">
        <v>147</v>
      </c>
    </row>
    <row r="12" spans="1:16136" ht="76.5" customHeight="1" x14ac:dyDescent="0.3">
      <c r="A12" s="91" t="s">
        <v>204</v>
      </c>
      <c r="B12" s="127" t="s">
        <v>269</v>
      </c>
      <c r="C12" s="144">
        <v>7713550</v>
      </c>
      <c r="D12" s="119" t="s">
        <v>246</v>
      </c>
      <c r="E12" s="126" t="s">
        <v>239</v>
      </c>
    </row>
    <row r="13" spans="1:16136" s="14" customFormat="1" ht="23.25" customHeight="1" x14ac:dyDescent="0.3">
      <c r="A13" s="91" t="s">
        <v>40</v>
      </c>
      <c r="B13" s="89" t="s">
        <v>93</v>
      </c>
      <c r="C13" s="144">
        <v>480000</v>
      </c>
      <c r="D13" s="109" t="s">
        <v>250</v>
      </c>
      <c r="E13" s="88" t="s">
        <v>219</v>
      </c>
      <c r="WVH13"/>
      <c r="WVI13"/>
      <c r="WVJ13"/>
      <c r="WVK13"/>
      <c r="WVL13"/>
      <c r="WVM13"/>
      <c r="WVN13"/>
      <c r="WVO13"/>
      <c r="WVP13"/>
    </row>
    <row r="14" spans="1:16136" s="14" customFormat="1" ht="23.25" customHeight="1" x14ac:dyDescent="0.3">
      <c r="A14" s="91" t="s">
        <v>131</v>
      </c>
      <c r="B14" s="89" t="s">
        <v>109</v>
      </c>
      <c r="C14" s="144">
        <v>4544000</v>
      </c>
      <c r="D14" s="119" t="s">
        <v>249</v>
      </c>
      <c r="E14" s="88" t="s">
        <v>218</v>
      </c>
      <c r="WVH14"/>
      <c r="WVI14"/>
      <c r="WVJ14"/>
      <c r="WVK14"/>
      <c r="WVL14"/>
      <c r="WVM14"/>
      <c r="WVN14"/>
      <c r="WVO14"/>
      <c r="WVP14"/>
    </row>
    <row r="15" spans="1:16136" ht="23.25" customHeight="1" x14ac:dyDescent="0.3">
      <c r="A15" s="91" t="s">
        <v>31</v>
      </c>
      <c r="B15" s="89" t="s">
        <v>125</v>
      </c>
      <c r="C15" s="144"/>
      <c r="D15" s="97" t="s">
        <v>106</v>
      </c>
      <c r="E15" s="88"/>
    </row>
    <row r="16" spans="1:16136" ht="64.5" customHeight="1" x14ac:dyDescent="0.3">
      <c r="A16" s="91" t="s">
        <v>205</v>
      </c>
      <c r="B16" s="127" t="s">
        <v>206</v>
      </c>
      <c r="C16" s="144">
        <v>1780000</v>
      </c>
      <c r="D16" s="94" t="s">
        <v>261</v>
      </c>
      <c r="E16" s="126" t="s">
        <v>260</v>
      </c>
    </row>
    <row r="17" spans="1:5 16128:16136" s="14" customFormat="1" ht="23.25" customHeight="1" x14ac:dyDescent="0.3">
      <c r="A17" s="91" t="s">
        <v>38</v>
      </c>
      <c r="B17" s="89" t="s">
        <v>105</v>
      </c>
      <c r="C17" s="144"/>
      <c r="D17" s="92" t="s">
        <v>107</v>
      </c>
      <c r="E17" s="88" t="s">
        <v>247</v>
      </c>
      <c r="WVH17"/>
      <c r="WVI17"/>
      <c r="WVJ17"/>
      <c r="WVK17"/>
      <c r="WVL17"/>
      <c r="WVM17"/>
      <c r="WVN17"/>
      <c r="WVO17"/>
      <c r="WVP17"/>
    </row>
    <row r="18" spans="1:5 16128:16136" ht="23.25" customHeight="1" x14ac:dyDescent="0.3">
      <c r="A18" s="91" t="s">
        <v>73</v>
      </c>
      <c r="B18" s="89" t="s">
        <v>108</v>
      </c>
      <c r="C18" s="144">
        <v>2000000</v>
      </c>
      <c r="D18" s="92"/>
      <c r="E18" s="93"/>
    </row>
    <row r="19" spans="1:5 16128:16136" s="14" customFormat="1" ht="23.25" customHeight="1" x14ac:dyDescent="0.3">
      <c r="A19" s="91" t="s">
        <v>95</v>
      </c>
      <c r="B19" s="89" t="s">
        <v>96</v>
      </c>
      <c r="C19" s="144">
        <f>14*100000-16670</f>
        <v>1383330</v>
      </c>
      <c r="D19" s="92" t="s">
        <v>248</v>
      </c>
      <c r="E19" s="88" t="s">
        <v>197</v>
      </c>
      <c r="WVH19"/>
      <c r="WVI19"/>
      <c r="WVJ19"/>
      <c r="WVK19"/>
      <c r="WVL19"/>
      <c r="WVM19"/>
      <c r="WVN19"/>
      <c r="WVO19"/>
      <c r="WVP19"/>
    </row>
    <row r="20" spans="1:5 16128:16136" ht="23.25" customHeight="1" x14ac:dyDescent="0.3">
      <c r="A20" s="278" t="s">
        <v>156</v>
      </c>
      <c r="B20" s="278"/>
      <c r="C20" s="197">
        <f>SUM(C12:C19)</f>
        <v>17900880</v>
      </c>
      <c r="D20" s="92"/>
      <c r="E20" s="88"/>
    </row>
    <row r="21" spans="1:5 16128:16136" s="19" customFormat="1" ht="23.25" customHeight="1" x14ac:dyDescent="0.3">
      <c r="A21" s="277" t="s">
        <v>149</v>
      </c>
      <c r="B21" s="277"/>
      <c r="C21" s="198">
        <f>C8+C20</f>
        <v>76336600</v>
      </c>
      <c r="D21" s="98"/>
      <c r="E21" s="99"/>
    </row>
  </sheetData>
  <mergeCells count="5">
    <mergeCell ref="A1:E1"/>
    <mergeCell ref="A9:E9"/>
    <mergeCell ref="A21:B21"/>
    <mergeCell ref="A20:B20"/>
    <mergeCell ref="A8:B8"/>
  </mergeCells>
  <phoneticPr fontId="22" type="noConversion"/>
  <printOptions horizontalCentered="1" verticalCentered="1"/>
  <pageMargins left="0.70866141732283472" right="0.70866141732283472" top="0.74803149606299213" bottom="0.3937007874015748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3</vt:i4>
      </vt:variant>
    </vt:vector>
  </HeadingPairs>
  <TitlesOfParts>
    <vt:vector size="10" baseType="lpstr">
      <vt:lpstr>세입부</vt:lpstr>
      <vt:lpstr>세출부</vt:lpstr>
      <vt:lpstr>급여산출기초1</vt:lpstr>
      <vt:lpstr>사회보험</vt:lpstr>
      <vt:lpstr>임직원보수일람표1</vt:lpstr>
      <vt:lpstr>생계비</vt:lpstr>
      <vt:lpstr>운영비</vt:lpstr>
      <vt:lpstr>세출부!Consolidate_Area</vt:lpstr>
      <vt:lpstr>세입부!Print_Titles</vt:lpstr>
      <vt:lpstr>세출부!Print_Titles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하미영</dc:creator>
  <cp:lastModifiedBy>i</cp:lastModifiedBy>
  <cp:revision>161</cp:revision>
  <cp:lastPrinted>2024-12-18T08:49:41Z</cp:lastPrinted>
  <dcterms:created xsi:type="dcterms:W3CDTF">2013-12-12T01:03:00Z</dcterms:created>
  <dcterms:modified xsi:type="dcterms:W3CDTF">2024-12-19T01:09:21Z</dcterms:modified>
  <cp:version>1200.0100.01</cp:version>
</cp:coreProperties>
</file>