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 activeTab="6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6" r:id="rId6"/>
    <sheet name="운영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5621"/>
</workbook>
</file>

<file path=xl/calcChain.xml><?xml version="1.0" encoding="utf-8"?>
<calcChain xmlns="http://schemas.openxmlformats.org/spreadsheetml/2006/main">
  <c r="F9" i="2" l="1"/>
  <c r="F10" i="2"/>
  <c r="F11" i="2"/>
  <c r="F12" i="2"/>
  <c r="F13" i="2"/>
  <c r="F20" i="2"/>
  <c r="D60" i="2"/>
  <c r="D59" i="2" s="1"/>
  <c r="D57" i="2"/>
  <c r="D56" i="2" s="1"/>
  <c r="D46" i="2"/>
  <c r="D37" i="2"/>
  <c r="D31" i="2"/>
  <c r="D26" i="2"/>
  <c r="D25" i="2"/>
  <c r="D18" i="2"/>
  <c r="D15" i="2"/>
  <c r="D8" i="2"/>
  <c r="D30" i="2" l="1"/>
  <c r="D7" i="2"/>
  <c r="D6" i="2" s="1"/>
  <c r="F9" i="1" l="1"/>
  <c r="F10" i="1"/>
  <c r="F11" i="1"/>
  <c r="F18" i="1"/>
  <c r="F26" i="1"/>
  <c r="D24" i="1"/>
  <c r="D23" i="1" s="1"/>
  <c r="D21" i="1"/>
  <c r="D20" i="1" s="1"/>
  <c r="D17" i="1"/>
  <c r="D16" i="1"/>
  <c r="D13" i="1"/>
  <c r="D12" i="1" s="1"/>
  <c r="D8" i="1"/>
  <c r="D7" i="1"/>
  <c r="D6" i="1" l="1"/>
  <c r="E8" i="2" l="1"/>
  <c r="F8" i="2" s="1"/>
  <c r="E24" i="1"/>
  <c r="F24" i="1" s="1"/>
  <c r="G19" i="1" l="1"/>
  <c r="F20" i="4"/>
  <c r="G7" i="5"/>
  <c r="G10" i="5"/>
  <c r="G13" i="5"/>
  <c r="G14" i="5"/>
  <c r="G18" i="5"/>
  <c r="E14" i="5"/>
  <c r="J11" i="4"/>
  <c r="J12" i="4"/>
  <c r="J15" i="4"/>
  <c r="J16" i="4"/>
  <c r="J20" i="4"/>
  <c r="J21" i="4"/>
  <c r="H9" i="5"/>
  <c r="H10" i="5"/>
  <c r="H13" i="5"/>
  <c r="H18" i="5"/>
  <c r="G9" i="4"/>
  <c r="G12" i="4"/>
  <c r="G13" i="4"/>
  <c r="G17" i="4"/>
  <c r="G20" i="4"/>
  <c r="G21" i="4"/>
  <c r="F7" i="3"/>
  <c r="F6" i="5" s="1"/>
  <c r="F8" i="3"/>
  <c r="F7" i="5" s="1"/>
  <c r="F9" i="3"/>
  <c r="F10" i="4" s="1"/>
  <c r="F10" i="3"/>
  <c r="F9" i="5" s="1"/>
  <c r="F11" i="3"/>
  <c r="F10" i="5" s="1"/>
  <c r="F12" i="3"/>
  <c r="F11" i="5" s="1"/>
  <c r="F13" i="3"/>
  <c r="F14" i="4" s="1"/>
  <c r="F14" i="3"/>
  <c r="F15" i="3"/>
  <c r="F16" i="4" s="1"/>
  <c r="F16" i="3"/>
  <c r="F17" i="4" s="1"/>
  <c r="F17" i="3"/>
  <c r="F18" i="4" s="1"/>
  <c r="F18" i="3"/>
  <c r="F17" i="5" s="1"/>
  <c r="F19" i="3"/>
  <c r="F18" i="5" s="1"/>
  <c r="F20" i="3"/>
  <c r="F21" i="4" s="1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7" i="4"/>
  <c r="F8" i="4"/>
  <c r="F9" i="4"/>
  <c r="F11" i="4"/>
  <c r="F12" i="4"/>
  <c r="F13" i="4"/>
  <c r="F6" i="3"/>
  <c r="G10" i="3"/>
  <c r="G9" i="5" s="1"/>
  <c r="G11" i="3"/>
  <c r="G12" i="3"/>
  <c r="G11" i="5" s="1"/>
  <c r="G13" i="3"/>
  <c r="G14" i="4" s="1"/>
  <c r="G14" i="3"/>
  <c r="G15" i="4" s="1"/>
  <c r="G15" i="3"/>
  <c r="G16" i="4" s="1"/>
  <c r="G16" i="3"/>
  <c r="G15" i="5" s="1"/>
  <c r="G17" i="3"/>
  <c r="G16" i="5" s="1"/>
  <c r="G18" i="3"/>
  <c r="G17" i="5" s="1"/>
  <c r="G19" i="3"/>
  <c r="G20" i="3"/>
  <c r="G19" i="5" s="1"/>
  <c r="G9" i="3"/>
  <c r="G8" i="5" s="1"/>
  <c r="I15" i="3"/>
  <c r="I14" i="5" s="1"/>
  <c r="J20" i="3"/>
  <c r="H19" i="5" s="1"/>
  <c r="J15" i="3"/>
  <c r="H14" i="5" s="1"/>
  <c r="J14" i="5" l="1"/>
  <c r="F12" i="5"/>
  <c r="F19" i="4"/>
  <c r="F13" i="5"/>
  <c r="I16" i="4"/>
  <c r="K16" i="4" s="1"/>
  <c r="L16" i="4" s="1"/>
  <c r="G19" i="4"/>
  <c r="G11" i="4"/>
  <c r="G12" i="5"/>
  <c r="F19" i="5"/>
  <c r="G18" i="4"/>
  <c r="G10" i="4"/>
  <c r="F16" i="5"/>
  <c r="F8" i="5"/>
  <c r="K15" i="3"/>
  <c r="F15" i="4"/>
  <c r="F15" i="5"/>
  <c r="F14" i="5"/>
  <c r="K14" i="5" s="1"/>
  <c r="P16" i="4" l="1"/>
  <c r="M16" i="4"/>
  <c r="R16" i="4"/>
  <c r="O16" i="4"/>
  <c r="Q16" i="4"/>
  <c r="C20" i="7"/>
  <c r="N16" i="4" l="1"/>
  <c r="S16" i="4"/>
  <c r="L14" i="5"/>
  <c r="M14" i="5" s="1"/>
  <c r="C4" i="7"/>
  <c r="F4" i="6"/>
  <c r="F5" i="6"/>
  <c r="G7" i="3" l="1"/>
  <c r="G6" i="5" l="1"/>
  <c r="G8" i="4"/>
  <c r="F5" i="5"/>
  <c r="F7" i="4"/>
  <c r="G11" i="1"/>
  <c r="J17" i="3" l="1"/>
  <c r="J18" i="4" l="1"/>
  <c r="H16" i="5"/>
  <c r="H6" i="4"/>
  <c r="F8" i="6" l="1"/>
  <c r="F6" i="6"/>
  <c r="C6" i="7"/>
  <c r="C7" i="7"/>
  <c r="E5" i="3"/>
  <c r="H5" i="3"/>
  <c r="F10" i="6" l="1"/>
  <c r="C21" i="7"/>
  <c r="F7" i="6"/>
  <c r="F11" i="6" l="1"/>
  <c r="E6" i="4" l="1"/>
  <c r="D8" i="5"/>
  <c r="D9" i="5"/>
  <c r="D6" i="5"/>
  <c r="D7" i="5"/>
  <c r="D10" i="5"/>
  <c r="D12" i="5"/>
  <c r="D14" i="3"/>
  <c r="D13" i="5" s="1"/>
  <c r="D16" i="5"/>
  <c r="D17" i="5"/>
  <c r="D19" i="3"/>
  <c r="D18" i="5" s="1"/>
  <c r="J12" i="3"/>
  <c r="J16" i="3"/>
  <c r="J9" i="3"/>
  <c r="J7" i="3"/>
  <c r="J6" i="3"/>
  <c r="H5" i="5" s="1"/>
  <c r="C8" i="4"/>
  <c r="C9" i="4"/>
  <c r="C10" i="4"/>
  <c r="C11" i="4"/>
  <c r="C12" i="4"/>
  <c r="C13" i="4"/>
  <c r="C14" i="4"/>
  <c r="C15" i="4"/>
  <c r="C17" i="4"/>
  <c r="C18" i="4"/>
  <c r="C19" i="4"/>
  <c r="C20" i="4"/>
  <c r="C21" i="4"/>
  <c r="C7" i="4"/>
  <c r="C5" i="7"/>
  <c r="C7" i="6"/>
  <c r="D15" i="5"/>
  <c r="D11" i="5"/>
  <c r="I5" i="5"/>
  <c r="E19" i="5"/>
  <c r="J18" i="3"/>
  <c r="E17" i="5"/>
  <c r="E15" i="5"/>
  <c r="I14" i="3"/>
  <c r="K14" i="3" s="1"/>
  <c r="J13" i="3"/>
  <c r="J8" i="3"/>
  <c r="E7" i="5"/>
  <c r="E6" i="5"/>
  <c r="E60" i="2"/>
  <c r="E57" i="2"/>
  <c r="E56" i="2" s="1"/>
  <c r="E46" i="2"/>
  <c r="E37" i="2"/>
  <c r="E31" i="2"/>
  <c r="E26" i="2"/>
  <c r="E25" i="2"/>
  <c r="E18" i="2"/>
  <c r="F18" i="2" s="1"/>
  <c r="E15" i="2"/>
  <c r="E21" i="1"/>
  <c r="E20" i="1" s="1"/>
  <c r="E17" i="1"/>
  <c r="E13" i="1"/>
  <c r="E12" i="1" s="1"/>
  <c r="E8" i="1"/>
  <c r="F8" i="1" s="1"/>
  <c r="H6" i="5" l="1"/>
  <c r="J8" i="4"/>
  <c r="J10" i="4"/>
  <c r="H8" i="5"/>
  <c r="J19" i="4"/>
  <c r="H17" i="5"/>
  <c r="J17" i="4"/>
  <c r="H15" i="5"/>
  <c r="H11" i="5"/>
  <c r="J13" i="4"/>
  <c r="H7" i="5"/>
  <c r="J9" i="4"/>
  <c r="H12" i="5"/>
  <c r="J14" i="4"/>
  <c r="E23" i="1"/>
  <c r="F23" i="1" s="1"/>
  <c r="E16" i="1"/>
  <c r="C8" i="7"/>
  <c r="C22" i="7" s="1"/>
  <c r="F6" i="4"/>
  <c r="J5" i="3"/>
  <c r="E7" i="2"/>
  <c r="F7" i="2" s="1"/>
  <c r="E30" i="2"/>
  <c r="I18" i="3"/>
  <c r="I7" i="3"/>
  <c r="K7" i="3" s="1"/>
  <c r="I13" i="5"/>
  <c r="I15" i="4"/>
  <c r="K15" i="4" s="1"/>
  <c r="I8" i="3"/>
  <c r="E7" i="1"/>
  <c r="F7" i="1" s="1"/>
  <c r="I13" i="3"/>
  <c r="K13" i="3" s="1"/>
  <c r="E11" i="5"/>
  <c r="E13" i="5"/>
  <c r="E5" i="5"/>
  <c r="E8" i="5"/>
  <c r="E10" i="5"/>
  <c r="E12" i="5"/>
  <c r="E16" i="5"/>
  <c r="E18" i="5"/>
  <c r="E59" i="2"/>
  <c r="E9" i="5"/>
  <c r="J7" i="4"/>
  <c r="I7" i="5" l="1"/>
  <c r="K8" i="3"/>
  <c r="I19" i="4"/>
  <c r="K19" i="4" s="1"/>
  <c r="K18" i="3"/>
  <c r="J6" i="4"/>
  <c r="I8" i="4"/>
  <c r="K8" i="4" s="1"/>
  <c r="F5" i="3"/>
  <c r="G5" i="3"/>
  <c r="E6" i="1"/>
  <c r="F6" i="1" s="1"/>
  <c r="I17" i="5"/>
  <c r="J17" i="5" s="1"/>
  <c r="K17" i="5" s="1"/>
  <c r="L19" i="4"/>
  <c r="Q19" i="4" s="1"/>
  <c r="I9" i="4"/>
  <c r="K9" i="4" s="1"/>
  <c r="I6" i="5"/>
  <c r="J6" i="5" s="1"/>
  <c r="K6" i="5" s="1"/>
  <c r="J7" i="5"/>
  <c r="K7" i="5" s="1"/>
  <c r="I16" i="3"/>
  <c r="K16" i="3" s="1"/>
  <c r="I10" i="3"/>
  <c r="K10" i="3" s="1"/>
  <c r="I19" i="3"/>
  <c r="K19" i="3" s="1"/>
  <c r="H4" i="5"/>
  <c r="I12" i="5"/>
  <c r="I14" i="4"/>
  <c r="K14" i="4" s="1"/>
  <c r="I12" i="3"/>
  <c r="K12" i="3" s="1"/>
  <c r="G5" i="5"/>
  <c r="G7" i="4"/>
  <c r="K7" i="4" s="1"/>
  <c r="E6" i="2"/>
  <c r="F6" i="2" s="1"/>
  <c r="I17" i="3"/>
  <c r="K17" i="3" s="1"/>
  <c r="I9" i="3"/>
  <c r="K9" i="3" s="1"/>
  <c r="I20" i="3"/>
  <c r="K20" i="3" s="1"/>
  <c r="K6" i="3"/>
  <c r="I11" i="3"/>
  <c r="K11" i="3" s="1"/>
  <c r="E4" i="5"/>
  <c r="J13" i="5"/>
  <c r="K13" i="5" s="1"/>
  <c r="L15" i="4"/>
  <c r="P15" i="4" l="1"/>
  <c r="O15" i="4"/>
  <c r="M15" i="4"/>
  <c r="N15" i="4" s="1"/>
  <c r="R15" i="4"/>
  <c r="Q15" i="4"/>
  <c r="R19" i="4"/>
  <c r="O19" i="4"/>
  <c r="P19" i="4"/>
  <c r="M19" i="4"/>
  <c r="N19" i="4" s="1"/>
  <c r="L9" i="4"/>
  <c r="G6" i="4"/>
  <c r="L8" i="4"/>
  <c r="I5" i="3"/>
  <c r="L14" i="4"/>
  <c r="J12" i="5"/>
  <c r="K12" i="5" s="1"/>
  <c r="I15" i="5"/>
  <c r="J15" i="5" s="1"/>
  <c r="K15" i="5" s="1"/>
  <c r="I17" i="4"/>
  <c r="I16" i="5"/>
  <c r="J16" i="5" s="1"/>
  <c r="K16" i="5" s="1"/>
  <c r="I18" i="4"/>
  <c r="K5" i="3"/>
  <c r="I19" i="5"/>
  <c r="J19" i="5" s="1"/>
  <c r="K19" i="5" s="1"/>
  <c r="I21" i="4"/>
  <c r="I11" i="5"/>
  <c r="J11" i="5" s="1"/>
  <c r="K11" i="5" s="1"/>
  <c r="I13" i="4"/>
  <c r="I9" i="5"/>
  <c r="J9" i="5" s="1"/>
  <c r="K9" i="5" s="1"/>
  <c r="I11" i="4"/>
  <c r="F4" i="5"/>
  <c r="I10" i="5"/>
  <c r="J10" i="5" s="1"/>
  <c r="K10" i="5" s="1"/>
  <c r="I12" i="4"/>
  <c r="I8" i="5"/>
  <c r="I10" i="4"/>
  <c r="G4" i="5"/>
  <c r="J5" i="5"/>
  <c r="K5" i="5" s="1"/>
  <c r="I18" i="5"/>
  <c r="J18" i="5" s="1"/>
  <c r="K18" i="5" s="1"/>
  <c r="I20" i="4"/>
  <c r="K17" i="4" l="1"/>
  <c r="L17" i="4" s="1"/>
  <c r="K13" i="4"/>
  <c r="L13" i="4" s="1"/>
  <c r="K10" i="4"/>
  <c r="K6" i="4" s="1"/>
  <c r="K21" i="4"/>
  <c r="L21" i="4" s="1"/>
  <c r="O14" i="4"/>
  <c r="M14" i="4"/>
  <c r="N14" i="4" s="1"/>
  <c r="P14" i="4"/>
  <c r="Q14" i="4"/>
  <c r="R14" i="4"/>
  <c r="L12" i="4"/>
  <c r="K12" i="4"/>
  <c r="M8" i="4"/>
  <c r="N8" i="4" s="1"/>
  <c r="P8" i="4"/>
  <c r="O8" i="4"/>
  <c r="Q8" i="4"/>
  <c r="R8" i="4"/>
  <c r="K20" i="4"/>
  <c r="L20" i="4" s="1"/>
  <c r="K18" i="4"/>
  <c r="L18" i="4" s="1"/>
  <c r="K11" i="4"/>
  <c r="L11" i="4" s="1"/>
  <c r="Q9" i="4"/>
  <c r="R9" i="4"/>
  <c r="M9" i="4"/>
  <c r="N9" i="4" s="1"/>
  <c r="P9" i="4"/>
  <c r="O9" i="4"/>
  <c r="I6" i="4"/>
  <c r="L17" i="5"/>
  <c r="S19" i="4"/>
  <c r="L7" i="4"/>
  <c r="I4" i="5"/>
  <c r="J8" i="5"/>
  <c r="K8" i="5" s="1"/>
  <c r="S15" i="4"/>
  <c r="Q20" i="4" l="1"/>
  <c r="M20" i="4"/>
  <c r="N20" i="4" s="1"/>
  <c r="S20" i="4" s="1"/>
  <c r="R20" i="4"/>
  <c r="O20" i="4"/>
  <c r="P20" i="4"/>
  <c r="Q18" i="4"/>
  <c r="O18" i="4"/>
  <c r="R18" i="4"/>
  <c r="M18" i="4"/>
  <c r="N18" i="4" s="1"/>
  <c r="P18" i="4"/>
  <c r="S18" i="4" s="1"/>
  <c r="O13" i="4"/>
  <c r="Q13" i="4"/>
  <c r="R13" i="4"/>
  <c r="P13" i="4"/>
  <c r="M13" i="4"/>
  <c r="N13" i="4" s="1"/>
  <c r="Q17" i="4"/>
  <c r="R17" i="4"/>
  <c r="P17" i="4"/>
  <c r="S17" i="4" s="1"/>
  <c r="M17" i="4"/>
  <c r="N17" i="4" s="1"/>
  <c r="O17" i="4"/>
  <c r="Q21" i="4"/>
  <c r="R21" i="4"/>
  <c r="M21" i="4"/>
  <c r="N21" i="4" s="1"/>
  <c r="O21" i="4"/>
  <c r="P21" i="4"/>
  <c r="M11" i="4"/>
  <c r="N11" i="4" s="1"/>
  <c r="Q11" i="4"/>
  <c r="R11" i="4"/>
  <c r="P11" i="4"/>
  <c r="O11" i="4"/>
  <c r="R7" i="4"/>
  <c r="M7" i="4"/>
  <c r="N7" i="4" s="1"/>
  <c r="O7" i="4"/>
  <c r="L10" i="4"/>
  <c r="O12" i="4"/>
  <c r="Q12" i="4"/>
  <c r="R12" i="4"/>
  <c r="P12" i="4"/>
  <c r="M12" i="4"/>
  <c r="N12" i="4" s="1"/>
  <c r="L6" i="4"/>
  <c r="S9" i="4"/>
  <c r="L7" i="5"/>
  <c r="M7" i="5" s="1"/>
  <c r="S8" i="4"/>
  <c r="L6" i="5"/>
  <c r="M6" i="5" s="1"/>
  <c r="L13" i="5"/>
  <c r="M13" i="5" s="1"/>
  <c r="L12" i="5"/>
  <c r="M12" i="5" s="1"/>
  <c r="S14" i="4"/>
  <c r="K4" i="5"/>
  <c r="L19" i="5"/>
  <c r="S13" i="4"/>
  <c r="J4" i="5"/>
  <c r="M10" i="4" l="1"/>
  <c r="Q10" i="4"/>
  <c r="Q6" i="4" s="1"/>
  <c r="R10" i="4"/>
  <c r="R6" i="4" s="1"/>
  <c r="P10" i="4"/>
  <c r="P6" i="4" s="1"/>
  <c r="O10" i="4"/>
  <c r="O6" i="4" s="1"/>
  <c r="L10" i="5"/>
  <c r="M10" i="5" s="1"/>
  <c r="M6" i="4"/>
  <c r="L15" i="5"/>
  <c r="M15" i="5" s="1"/>
  <c r="M19" i="5"/>
  <c r="L18" i="5"/>
  <c r="M18" i="5" s="1"/>
  <c r="L16" i="5"/>
  <c r="M16" i="5" s="1"/>
  <c r="L11" i="5"/>
  <c r="M11" i="5" s="1"/>
  <c r="L9" i="5"/>
  <c r="M9" i="5" s="1"/>
  <c r="M17" i="5"/>
  <c r="S21" i="4"/>
  <c r="S11" i="4"/>
  <c r="S12" i="4"/>
  <c r="N10" i="4" l="1"/>
  <c r="S7" i="4"/>
  <c r="L5" i="5"/>
  <c r="N6" i="4" l="1"/>
  <c r="L8" i="5"/>
  <c r="M8" i="5" s="1"/>
  <c r="S10" i="4"/>
  <c r="S6" i="4"/>
  <c r="M5" i="5"/>
  <c r="D19" i="5"/>
  <c r="D5" i="5"/>
  <c r="M4" i="5" l="1"/>
  <c r="L4" i="5"/>
</calcChain>
</file>

<file path=xl/sharedStrings.xml><?xml version="1.0" encoding="utf-8"?>
<sst xmlns="http://schemas.openxmlformats.org/spreadsheetml/2006/main" count="381" uniqueCount="271">
  <si>
    <t>아동 30명*5,662*12월= 2,038,320
생일파티 30명*55,000= 1,650,000
인솔자프로그램사업비 17,000*4*6=408,000
계                           4,096,320</t>
  </si>
  <si>
    <t>기관홍보용 달력제작 2,215*200부=443,000
기관홍보용 선물제작 5,000*150개=600,000
기타 운영경비                  448,000
계                           1,491,000</t>
  </si>
  <si>
    <t>교복비 300,000*15명*2회= 6,600,000</t>
  </si>
  <si>
    <t>문화체험비 30명*14,000*12월=5,040,000</t>
  </si>
  <si>
    <t>학습재료 등 31,809*35명= 1,113,315</t>
  </si>
  <si>
    <t>바우처지원비 월100,000*12월=1,200,000</t>
  </si>
  <si>
    <t>행동개선프로그램    30,000*10명=  300,000
치료프로그램         70,000*5명=  350,000
기타정서지원프로그램 71,600원*10명=716,000 
계                              1,366,000</t>
  </si>
  <si>
    <t>장기
요양보험
(10.25%)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</si>
  <si>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</si>
  <si>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</si>
  <si>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</si>
  <si>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</si>
  <si>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</si>
  <si>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</si>
  <si>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</si>
  <si>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</si>
  <si>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</si>
  <si>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</si>
  <si>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</si>
  <si>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</si>
  <si>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</si>
  <si>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</si>
  <si>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</si>
  <si>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</si>
  <si>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</si>
  <si>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</si>
  <si>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</si>
  <si>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</si>
  <si>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</si>
  <si>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</si>
  <si>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</si>
  <si>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</si>
  <si>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</si>
  <si>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</si>
  <si>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</si>
  <si>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</si>
  <si>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</si>
  <si>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예상
인원</t>
  </si>
  <si>
    <t>환경개선비</t>
  </si>
  <si>
    <t>이미용비</t>
  </si>
  <si>
    <t>하계수련비</t>
  </si>
  <si>
    <t>국고보조금</t>
  </si>
  <si>
    <t>생활지도원6</t>
  </si>
  <si>
    <t>후원금수입</t>
  </si>
  <si>
    <t>표준보수액</t>
  </si>
  <si>
    <t>교 복 비</t>
  </si>
  <si>
    <t>의 료 비</t>
  </si>
  <si>
    <t>피 복 비</t>
  </si>
  <si>
    <t>기타보조금</t>
  </si>
  <si>
    <t>생활지도원2</t>
  </si>
  <si>
    <t>제 수 당</t>
  </si>
  <si>
    <t>회 의 비</t>
  </si>
  <si>
    <t>(단위:원)</t>
  </si>
  <si>
    <t>재산조성비</t>
  </si>
  <si>
    <t>차감지급액</t>
  </si>
  <si>
    <t>자립전담요원</t>
  </si>
  <si>
    <t>세 출 부</t>
  </si>
  <si>
    <t>보조금수입</t>
  </si>
  <si>
    <t>시간외수당</t>
  </si>
  <si>
    <t>기타교육비</t>
  </si>
  <si>
    <t>행사지원비</t>
  </si>
  <si>
    <t>생활지도원4</t>
  </si>
  <si>
    <t>학습지원비</t>
  </si>
  <si>
    <t>세 입 부</t>
  </si>
  <si>
    <t>생활지도원</t>
  </si>
  <si>
    <t>명절휴가비</t>
  </si>
  <si>
    <t>지급기준</t>
  </si>
  <si>
    <t>산출내역</t>
  </si>
  <si>
    <t>지급회수</t>
  </si>
  <si>
    <t>생활지도원11</t>
  </si>
  <si>
    <t>생활지도원5</t>
  </si>
  <si>
    <t>생활지도원3</t>
  </si>
  <si>
    <t>예 산 액</t>
  </si>
  <si>
    <t>안전관리비</t>
  </si>
  <si>
    <t>월동대책비</t>
  </si>
  <si>
    <t>명절위로비</t>
  </si>
  <si>
    <t>원  장</t>
  </si>
  <si>
    <t>종사자급식비</t>
  </si>
  <si>
    <t>취사연료비</t>
  </si>
  <si>
    <t xml:space="preserve">도서구입비
</t>
  </si>
  <si>
    <t>각종비품구입</t>
  </si>
  <si>
    <t>가족수당</t>
  </si>
  <si>
    <t>기본급계</t>
  </si>
  <si>
    <t>합  계</t>
  </si>
  <si>
    <t>주부식비</t>
  </si>
  <si>
    <t>제수당계</t>
  </si>
  <si>
    <t>성 애 원</t>
  </si>
  <si>
    <t>생활지도원1</t>
  </si>
  <si>
    <t>생활지도원9</t>
  </si>
  <si>
    <t>생활지도원8</t>
  </si>
  <si>
    <t>기본운영비</t>
  </si>
  <si>
    <t>생활지도원10</t>
  </si>
  <si>
    <t>(단위 : 천원)</t>
  </si>
  <si>
    <t>30,000/년1인당</t>
  </si>
  <si>
    <t>산재보험
(0.9%)</t>
  </si>
  <si>
    <t>종사자복지포인트</t>
  </si>
  <si>
    <t>100,000/년1회</t>
  </si>
  <si>
    <t>국민연금
(4.5%)</t>
  </si>
  <si>
    <t>653,000/월</t>
  </si>
  <si>
    <t>교육청 전액 지원</t>
  </si>
  <si>
    <t>중등학생부교재비 25명*50,000*년1회 1,250,000
초등부교재비      4명*50,000*년1회   200,000
기타도서구입비   100,000*4분기=      400,000
계                                1,850,000</t>
  </si>
  <si>
    <t>산  출  기  초</t>
  </si>
  <si>
    <t>사회보험
부담비용</t>
  </si>
  <si>
    <t>수용비및
수수료</t>
  </si>
  <si>
    <t>아동개인결연
프로그램</t>
  </si>
  <si>
    <t>3,252,000/4년마다</t>
  </si>
  <si>
    <t>교육청, 해당 학교에서 지원</t>
  </si>
  <si>
    <t>4년 마다 환경개선비 지급</t>
  </si>
  <si>
    <t>2,000,000/년1회</t>
  </si>
  <si>
    <t>1,600/일1인당,240일</t>
  </si>
  <si>
    <t>퇴직적립금
(A/12)</t>
  </si>
  <si>
    <t>건강보험
(3.545%)</t>
  </si>
  <si>
    <t>바우처
프로그램</t>
  </si>
  <si>
    <t>춘계부식비/월동김장비</t>
  </si>
  <si>
    <t>기타예금
이자수입</t>
  </si>
  <si>
    <t>특별위로비(설,추석)</t>
  </si>
  <si>
    <t>의무교육
프로그램</t>
  </si>
  <si>
    <t>프로그램
사업비</t>
  </si>
  <si>
    <t>비         교</t>
  </si>
  <si>
    <t>합      계</t>
  </si>
  <si>
    <t>법인전입금
(후원금)</t>
  </si>
  <si>
    <t>사 용 자 부 담</t>
  </si>
  <si>
    <t>정서지원
프로그램</t>
  </si>
  <si>
    <t>문화체험
사업비</t>
  </si>
  <si>
    <t>85,000/년1인당</t>
  </si>
  <si>
    <t>비        교</t>
  </si>
  <si>
    <t>퇴직금및
퇴직적립금</t>
  </si>
  <si>
    <t>예체능
프로그램</t>
  </si>
  <si>
    <t>생 계 비
-생계비
-춘계부식/김장비
-월동대책비
-특별위로비</t>
  </si>
  <si>
    <t>감</t>
  </si>
  <si>
    <t>교통비</t>
  </si>
  <si>
    <t>운영비</t>
  </si>
  <si>
    <t>사업비</t>
  </si>
  <si>
    <t>기본급</t>
  </si>
  <si>
    <t>잡지출</t>
  </si>
  <si>
    <t>피복비</t>
  </si>
  <si>
    <t>잡수입</t>
  </si>
  <si>
    <t>목</t>
  </si>
  <si>
    <t>교육비</t>
  </si>
  <si>
    <t>공제액</t>
  </si>
  <si>
    <t>사무비</t>
  </si>
  <si>
    <t>관</t>
  </si>
  <si>
    <t>예비비</t>
  </si>
  <si>
    <t>성명</t>
  </si>
  <si>
    <t>월</t>
  </si>
  <si>
    <t>예산액</t>
  </si>
  <si>
    <t>비 고</t>
  </si>
  <si>
    <t>현명길</t>
  </si>
  <si>
    <t>합 계</t>
  </si>
  <si>
    <t>조유미</t>
  </si>
  <si>
    <t>연1회</t>
  </si>
  <si>
    <t>최연아</t>
  </si>
  <si>
    <t>김도윤</t>
  </si>
  <si>
    <t>김문정</t>
  </si>
  <si>
    <t>정다솔</t>
  </si>
  <si>
    <t>소 계</t>
  </si>
  <si>
    <t xml:space="preserve"> </t>
  </si>
  <si>
    <t>기준액</t>
  </si>
  <si>
    <t>NO</t>
  </si>
  <si>
    <t>김희련</t>
  </si>
  <si>
    <t>김희현</t>
  </si>
  <si>
    <t>김소영</t>
  </si>
  <si>
    <t>직책</t>
  </si>
  <si>
    <t>손소영</t>
  </si>
  <si>
    <t>조리원</t>
  </si>
  <si>
    <t>강명수</t>
  </si>
  <si>
    <t>28명</t>
  </si>
  <si>
    <t>급여계</t>
  </si>
  <si>
    <t>호봉</t>
  </si>
  <si>
    <t>전입금</t>
  </si>
  <si>
    <t>계</t>
  </si>
  <si>
    <t xml:space="preserve">항 </t>
  </si>
  <si>
    <t>시간</t>
  </si>
  <si>
    <t>성애원</t>
  </si>
  <si>
    <t>시설비</t>
  </si>
  <si>
    <t>합계</t>
  </si>
  <si>
    <t>소계</t>
  </si>
  <si>
    <t>총급여</t>
  </si>
  <si>
    <t>증</t>
  </si>
  <si>
    <t>인건비</t>
  </si>
  <si>
    <t>사무원</t>
  </si>
  <si>
    <t>지원금</t>
  </si>
  <si>
    <t>이월금</t>
  </si>
  <si>
    <t>구 분</t>
  </si>
  <si>
    <t>주부식비통합
-피복비
-취사연료 포함</t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</si>
  <si>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</si>
  <si>
    <t>예체능  95,083*12월= 1,141,000</t>
  </si>
  <si>
    <t>교통안전,재난대비,약물오남용
실종예방,성폭력예방</t>
  </si>
  <si>
    <t>수용기관경비
-수용기관경비
-아동용돈
-하계수련비</t>
  </si>
  <si>
    <t>김상철</t>
    <phoneticPr fontId="22" type="noConversion"/>
  </si>
  <si>
    <t>정정덕</t>
    <phoneticPr fontId="22" type="noConversion"/>
  </si>
  <si>
    <t>* 2024년도 기초생활보장 지침 중 시설생계급여 등 지원기준</t>
    <phoneticPr fontId="22" type="noConversion"/>
  </si>
  <si>
    <t xml:space="preserve">연합회행사지원비                  2,300,000
어린이날행사비      30명*10,000원=  300,000
성탄파티           30명*10,000원=   300,000
수련활동비         30명*50,000원= 1,500,000
계                               4,400,000 </t>
    <phoneticPr fontId="22" type="noConversion"/>
  </si>
  <si>
    <t>한민정</t>
    <phoneticPr fontId="22" type="noConversion"/>
  </si>
  <si>
    <t>14명</t>
    <phoneticPr fontId="22" type="noConversion"/>
  </si>
  <si>
    <r>
      <rPr>
        <sz val="11"/>
        <color rgb="FFFF0000"/>
        <rFont val="바탕체"/>
        <family val="1"/>
        <charset val="129"/>
      </rPr>
      <t>14,270</t>
    </r>
    <r>
      <rPr>
        <sz val="11"/>
        <color rgb="FF000000"/>
        <rFont val="바탕체"/>
        <family val="1"/>
        <charset val="129"/>
      </rPr>
      <t>/년1인당</t>
    </r>
    <phoneticPr fontId="22" type="noConversion"/>
  </si>
  <si>
    <t>월</t>
    <phoneticPr fontId="22" type="noConversion"/>
  </si>
  <si>
    <t>년</t>
    <phoneticPr fontId="22" type="noConversion"/>
  </si>
  <si>
    <t>한민정</t>
    <phoneticPr fontId="22" type="noConversion"/>
  </si>
  <si>
    <t>28명*14,270원*년1회=399,560</t>
    <phoneticPr fontId="22" type="noConversion"/>
  </si>
  <si>
    <t>2023년</t>
    <phoneticPr fontId="22" type="noConversion"/>
  </si>
  <si>
    <t>소 계</t>
    <phoneticPr fontId="22" type="noConversion"/>
  </si>
  <si>
    <t>아동용돈</t>
    <phoneticPr fontId="22" type="noConversion"/>
  </si>
  <si>
    <t>학습보조비</t>
    <phoneticPr fontId="22" type="noConversion"/>
  </si>
  <si>
    <t>고 43,000/월1인당
중 30,000/월1인당
초 22,000/월1인당</t>
    <phoneticPr fontId="22" type="noConversion"/>
  </si>
  <si>
    <t>고 120,000/년1인당
중 100,000/년1인당
초  80,000/년1인당</t>
    <phoneticPr fontId="22" type="noConversion"/>
  </si>
  <si>
    <t>운영비</t>
    <phoneticPr fontId="22" type="noConversion"/>
  </si>
  <si>
    <t>3세이상
28명</t>
    <phoneticPr fontId="22" type="noConversion"/>
  </si>
  <si>
    <t>고 10명
중  5명
초  5명</t>
    <phoneticPr fontId="22" type="noConversion"/>
  </si>
  <si>
    <r>
      <t xml:space="preserve">연 찬 회 : 400,000
사생대회 : 100,000
축구,계주대회 : 800,000
</t>
    </r>
    <r>
      <rPr>
        <u/>
        <sz val="11"/>
        <color rgb="FF000000"/>
        <rFont val="바탕체"/>
        <family val="1"/>
        <charset val="129"/>
      </rPr>
      <t xml:space="preserve">자립체험 : 1,000,000   </t>
    </r>
    <r>
      <rPr>
        <sz val="11"/>
        <color rgb="FF000000"/>
        <rFont val="바탕체"/>
        <family val="1"/>
        <charset val="129"/>
      </rPr>
      <t xml:space="preserve">
계 2,300,000</t>
    </r>
    <phoneticPr fontId="22" type="noConversion"/>
  </si>
  <si>
    <t>명절선물구입 14명*10,000*2회=   280,000
직원워크샵   14명*15,000*1회=   210,000
공로패제작    2명*66,000    =   132,000
생일축하금   14명*30,000    =   420,000
포상선물비    2명*50,000    =   100,000
퇴직연금수수료(전입금)         1,200,000
계                           2,342,000</t>
    <phoneticPr fontId="22" type="noConversion"/>
  </si>
  <si>
    <t xml:space="preserve">학용품구입 3,000*28명*12월= 1,008,000                      </t>
    <phoneticPr fontId="22" type="noConversion"/>
  </si>
  <si>
    <t>차량유류대     500000*12월= 6,000,000
차량정비유지비 400,000*12월= 3,432,000
차량소모품비   400,000*12월= 3,428,000
계                         12,860,000</t>
    <phoneticPr fontId="22" type="noConversion"/>
  </si>
  <si>
    <t>2차추경</t>
    <phoneticPr fontId="22" type="noConversion"/>
  </si>
  <si>
    <t xml:space="preserve">실습생 급식비 3명*30,000*2회=180,000
기간제 급식비                270,000
계 450,000원                     </t>
    <phoneticPr fontId="22" type="noConversion"/>
  </si>
  <si>
    <t>4,000*25명*12월=1,008,000</t>
    <phoneticPr fontId="22" type="noConversion"/>
  </si>
  <si>
    <t>40,000원*24명*1회=960,000</t>
    <phoneticPr fontId="22" type="noConversion"/>
  </si>
  <si>
    <t>고 10명*43,000원*12월=5,160,000
중  3명*30,000원*12월=1,080,000
초  2명*22,000원*12월=  528,000
고  7명*43,000원 3월 =  945,550
계 7,713,550원</t>
    <phoneticPr fontId="22" type="noConversion"/>
  </si>
  <si>
    <t>3세이상 16명*30,000원*년1회=480,000</t>
    <phoneticPr fontId="22" type="noConversion"/>
  </si>
  <si>
    <t>12명*32,000*12월-64,000원=4,544,000</t>
    <phoneticPr fontId="22" type="noConversion"/>
  </si>
  <si>
    <t>12명</t>
    <phoneticPr fontId="22" type="noConversion"/>
  </si>
  <si>
    <t>16명</t>
    <phoneticPr fontId="22" type="noConversion"/>
  </si>
  <si>
    <t>고 10명
중  3명
초  2명</t>
    <phoneticPr fontId="22" type="noConversion"/>
  </si>
  <si>
    <t>653,000원*12월=7,836,000</t>
    <phoneticPr fontId="22" type="noConversion"/>
  </si>
  <si>
    <t>28명*142,560원*12월=47,900,160</t>
    <phoneticPr fontId="22" type="noConversion"/>
  </si>
  <si>
    <t>142,560/월</t>
    <phoneticPr fontId="22" type="noConversion"/>
  </si>
  <si>
    <t xml:space="preserve">
후원자간담회비    30,000원</t>
    <phoneticPr fontId="22" type="noConversion"/>
  </si>
  <si>
    <t xml:space="preserve">직원교육비  20,000*14명=280,000
직원출장비 100,000* 2명=200,000
시설장 세미나비          910,000
사무국장 세미나비        400,000
계                    1,790,000 </t>
    <phoneticPr fontId="22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</si>
  <si>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200,000*12월=  2,400,000
기타                         7,715,670
계                          22,639,670</t>
    <phoneticPr fontId="22" type="noConversion"/>
  </si>
  <si>
    <t>종사자복지포인트</t>
    <phoneticPr fontId="22" type="noConversion"/>
  </si>
  <si>
    <t>시설비 (건물유지보수)</t>
    <phoneticPr fontId="22" type="noConversion"/>
  </si>
  <si>
    <t>건물유지비용     500,000*12월=6,000,000
전기안전관리비    88,000*12월=1,056,000                   소방안전관리비   143,000*12월=1,716,000
승강기안전관리비  99,000*12월=1,188,000  
장비유지비용                  2,072,900
계                          12,032,900</t>
    <phoneticPr fontId="22" type="noConversion"/>
  </si>
  <si>
    <t>아동필요용품 10,715*28명*12월=    3,600,000
아동핸드폰요금 16,071원*28명*12월=5,400,000
아동용돈 16명기준                7,713,550
아동용돈(후원금)80,950*28명*12월=49,034,725
수련활동비          30,000*16명 =  480,000
기타                             2,465,000
계                              68,003,275</t>
    <phoneticPr fontId="22" type="noConversion"/>
  </si>
  <si>
    <t>피복비 31,895*28명*12월 =  16,110,080
후원금 29,223*30명*12월 =   2,020,280
계                        18,130,360</t>
    <phoneticPr fontId="22" type="noConversion"/>
  </si>
  <si>
    <t>진료비 및 약제비     50,000*12월=2,218,000
약품구입            25,000*12월=  300,000
안경수선및제작비 50,000*4명*12월=1,082,000
치아교정비                       4,400,000
계                              8,000,000</t>
    <phoneticPr fontId="22" type="noConversion"/>
  </si>
  <si>
    <t xml:space="preserve">후원자 감사패     66,000원*2개=    132,000
후원자 감사선물  500,000원*2회=  1,000,000
기타 기관운영비                  1,683,000
  계                            2,815,000              </t>
    <phoneticPr fontId="22" type="noConversion"/>
  </si>
  <si>
    <t>중,고등학생 1,600*240일      4,544,000
아동교통비                   5,680,000
계                          10,224,000</t>
    <phoneticPr fontId="22" type="noConversion"/>
  </si>
  <si>
    <t>전화요금          150,000*12월=   1,800,000
전기요금          768,666*12월=   9,224,000
상하수도요금      500,000*12월=   6,415,660
인터넷및키폰요금  150,000*12월=   1,800,000
TV사용료           50,000*12월=    600,000
우편요금          30,000*12월=     360,000
쓰레기봉투구입    100,000*12월=  1,200,000
납부필증          100,000*12월=  1,200,000
계                              22,599,660</t>
    <phoneticPr fontId="22" type="noConversion"/>
  </si>
  <si>
    <t xml:space="preserve">2025년도 성애원(시설) 세입·세출 예산(안) </t>
    <phoneticPr fontId="22" type="noConversion"/>
  </si>
  <si>
    <t>2차추경</t>
    <phoneticPr fontId="22" type="noConversion"/>
  </si>
  <si>
    <t>2025년 종사자 인건비 산출내역</t>
    <phoneticPr fontId="22" type="noConversion"/>
  </si>
  <si>
    <t>2025년 종사자 사회보험 산출내역</t>
    <phoneticPr fontId="22" type="noConversion"/>
  </si>
  <si>
    <t>2025년 임직원 보수일람표</t>
    <phoneticPr fontId="22" type="noConversion"/>
  </si>
  <si>
    <t xml:space="preserve">2025년 성애원(시설) 경상보조금 생계비(국시비) 산출내역 </t>
    <phoneticPr fontId="22" type="noConversion"/>
  </si>
  <si>
    <t>2025년 성애원(시설) 경상보조금 관리운영비 산출내역(국시비)</t>
    <phoneticPr fontId="22" type="noConversion"/>
  </si>
  <si>
    <t>15명*100,000원</t>
    <phoneticPr fontId="22" type="noConversion"/>
  </si>
  <si>
    <t>이지환</t>
    <phoneticPr fontId="22" type="noConversion"/>
  </si>
  <si>
    <t>생활지도원7</t>
  </si>
  <si>
    <t>기본급     564,648,000</t>
    <phoneticPr fontId="22" type="noConversion"/>
  </si>
  <si>
    <t>명절휴가비  56,065,520
시간외수당  92,691,640
가족수당     9,400,000
계         158,157,160</t>
    <phoneticPr fontId="22" type="noConversion"/>
  </si>
  <si>
    <t>퇴직금및퇴직적립금 60,234,000</t>
    <phoneticPr fontId="22" type="noConversion"/>
  </si>
  <si>
    <t>고용보험
(1.15%)</t>
    <phoneticPr fontId="22" type="noConversion"/>
  </si>
  <si>
    <t>구청에서 아동계좌로 직접 입금 됨</t>
    <phoneticPr fontId="22" type="noConversion"/>
  </si>
  <si>
    <t>복지포인트 15명*100,000</t>
    <phoneticPr fontId="22" type="noConversion"/>
  </si>
  <si>
    <t>본예산</t>
    <phoneticPr fontId="22" type="noConversion"/>
  </si>
  <si>
    <t>2025년 성애원(시설) 관리운영비 산출내역(시비)</t>
    <phoneticPr fontId="22" type="noConversion"/>
  </si>
  <si>
    <t>국민건강보험 28,912,300
장기요양보험  3,706,630
국민연금보험 32,526,310
산재보험      6,524,140
고용보험      7,502,620
계          79,172,000</t>
    <phoneticPr fontId="22" type="noConversion"/>
  </si>
  <si>
    <t>아동급식비  300,000*28명*12월=  82,740,250
종사자급식비15명*70,000원*12월= 16,235,000
춘계부식,김장비14,270원*28명*1회=  399,560
월동대책비     40,000*24명*1회=    960,000
후원금                           6,000,000
계                             106,334,640</t>
    <phoneticPr fontId="22" type="noConversion"/>
  </si>
  <si>
    <t>취사연료비   3,000*28명*12월= 1,008,000
종사자급식비 1,000*14명*12월=   180,000
심야전기     1,344,160*12월= 10,764,121
계                          11,952,121</t>
    <phoneticPr fontId="22" type="noConversion"/>
  </si>
  <si>
    <t>학습보조비   고10명*120,000*년1회  1,200,000
             중3명*100,000*년1회    300,000
             초2명*80,000*년1회     160,000
             학원비               7,540,000
계                               9,200,000</t>
    <phoneticPr fontId="22" type="noConversion"/>
  </si>
  <si>
    <t>아동이미용비      월300,000*12월=2,100,000
아동목욕비      16명*7,000*12월= 1,400,000
계                              3,500,000</t>
    <phoneticPr fontId="22" type="noConversion"/>
  </si>
  <si>
    <t>전년도 예산 대비 5.9% 증액</t>
    <phoneticPr fontId="22" type="noConversion"/>
  </si>
  <si>
    <t>아동용돈         7,713,550
하계수련비         480,000
교통비           4,544,000
학습보조비       1,660,000
안전관리비       2,000,000
행사지원비       2,300,000
종사자복지포인트  1,500,000
계              20,197,550</t>
    <phoneticPr fontId="22" type="noConversion"/>
  </si>
  <si>
    <r>
      <t xml:space="preserve">종사자급식비(생활지도원)12,600,000
종사자급식비(사무실/주방)
</t>
    </r>
    <r>
      <rPr>
        <b/>
        <u/>
        <sz val="10"/>
        <color theme="1"/>
        <rFont val="굴림체"/>
        <family val="3"/>
        <charset val="129"/>
      </rPr>
      <t>4명*70,000원*12월=3,360,000</t>
    </r>
    <r>
      <rPr>
        <b/>
        <sz val="10"/>
        <color theme="1"/>
        <rFont val="굴림체"/>
        <family val="3"/>
        <charset val="129"/>
      </rPr>
      <t xml:space="preserve">                         계 15,960,000원</t>
    </r>
    <phoneticPr fontId="22" type="noConversion"/>
  </si>
  <si>
    <t>비지정후원금 120,394,164
지정후원금     2,686,327
온누리상품권     740,020
계 123,820,511원</t>
    <phoneticPr fontId="22" type="noConversion"/>
  </si>
  <si>
    <t>예 산 액</t>
    <phoneticPr fontId="22" type="noConversion"/>
  </si>
  <si>
    <t>생계비              100,818,330
인건비              862,210,990
운영비               47,900,160
기본 운영비           7,836,000
춘계부식비/월동김장비    399,560
계                1,019,165,040</t>
    <phoneticPr fontId="22" type="noConversion"/>
  </si>
  <si>
    <t>개인결연금 26명 74,510,000</t>
    <phoneticPr fontId="22" type="noConversion"/>
  </si>
  <si>
    <t>53,700*28명*12월=10,716,720+80
=16,110,080</t>
    <phoneticPr fontId="22" type="noConversion"/>
  </si>
  <si>
    <t>277,835*25명*12월=83,350,500
장기입원자차감액214,239*2명*12월
=5,141,750</t>
    <phoneticPr fontId="22" type="noConversion"/>
  </si>
  <si>
    <t>고 10명*120,000원*년1회=1,200,000
중  3명*100,000원*년1회=  300,000
초  2명 *80,000원*년1회=  160,000
계 1,660,000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</si>
</sst>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4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FF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b/>
      <sz val="11"/>
      <name val="바탕체"/>
      <family val="1"/>
      <charset val="129"/>
    </font>
    <font>
      <sz val="11"/>
      <color theme="1"/>
      <name val="바탕체"/>
      <family val="1"/>
      <charset val="129"/>
    </font>
    <font>
      <b/>
      <sz val="11"/>
      <color rgb="FF0000FF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u/>
      <sz val="11"/>
      <color rgb="FF000000"/>
      <name val="바탕체"/>
      <family val="1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1"/>
      <name val="바탕체"/>
      <family val="1"/>
      <charset val="129"/>
    </font>
    <font>
      <sz val="11"/>
      <color theme="1"/>
      <name val="굴림체"/>
      <family val="3"/>
      <charset val="129"/>
    </font>
    <font>
      <b/>
      <u/>
      <sz val="10"/>
      <color theme="1"/>
      <name val="굴림체"/>
      <family val="3"/>
      <charset val="129"/>
    </font>
    <font>
      <b/>
      <sz val="10"/>
      <color rgb="FF0000FF"/>
      <name val="바탕체"/>
      <family val="1"/>
      <charset val="129"/>
    </font>
    <font>
      <b/>
      <sz val="11"/>
      <color theme="1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>
      <alignment vertical="center"/>
    </xf>
    <xf numFmtId="9" fontId="21" fillId="0" borderId="0">
      <alignment vertical="center"/>
    </xf>
    <xf numFmtId="41" fontId="21" fillId="0" borderId="0">
      <alignment vertical="center"/>
    </xf>
    <xf numFmtId="41" fontId="3" fillId="0" borderId="0" xfId="0" applyNumberFormat="1" applyFont="1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41" fontId="2" fillId="0" borderId="0">
      <alignment vertical="center"/>
    </xf>
  </cellStyleXfs>
  <cellXfs count="28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 wrapText="1"/>
      <protection locked="0"/>
    </xf>
    <xf numFmtId="176" fontId="5" fillId="0" borderId="1" xfId="2" applyNumberFormat="1" applyFont="1" applyBorder="1" applyAlignment="1" applyProtection="1">
      <alignment horizontal="right" vertical="center" shrinkToFit="1"/>
      <protection locked="0"/>
    </xf>
    <xf numFmtId="41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2" applyFont="1" applyBorder="1">
      <alignment vertical="center"/>
    </xf>
    <xf numFmtId="41" fontId="3" fillId="0" borderId="1" xfId="2" applyFont="1" applyBorder="1" applyAlignment="1" applyProtection="1">
      <alignment vertical="center" shrinkToFit="1"/>
      <protection locked="0"/>
    </xf>
    <xf numFmtId="0" fontId="2" fillId="0" borderId="0" xfId="5">
      <alignment vertical="center"/>
    </xf>
    <xf numFmtId="0" fontId="6" fillId="2" borderId="0" xfId="6" applyFont="1" applyFill="1" applyAlignment="1">
      <alignment horizontal="center"/>
    </xf>
    <xf numFmtId="41" fontId="6" fillId="2" borderId="0" xfId="7" applyFont="1" applyFill="1" applyAlignment="1">
      <alignment horizontal="center"/>
    </xf>
    <xf numFmtId="0" fontId="7" fillId="2" borderId="0" xfId="6" applyFont="1" applyFill="1" applyAlignment="1">
      <alignment horizontal="left" vertical="center"/>
    </xf>
    <xf numFmtId="0" fontId="8" fillId="0" borderId="0" xfId="5" applyFont="1">
      <alignment vertical="center"/>
    </xf>
    <xf numFmtId="0" fontId="9" fillId="0" borderId="0" xfId="5" applyFont="1">
      <alignment vertical="center"/>
    </xf>
    <xf numFmtId="0" fontId="9" fillId="2" borderId="0" xfId="5" applyFont="1" applyFill="1">
      <alignment vertical="center"/>
    </xf>
    <xf numFmtId="0" fontId="8" fillId="2" borderId="0" xfId="5" applyFont="1" applyFill="1">
      <alignment vertical="center"/>
    </xf>
    <xf numFmtId="41" fontId="9" fillId="2" borderId="0" xfId="5" applyNumberFormat="1" applyFont="1" applyFill="1">
      <alignment vertical="center"/>
    </xf>
    <xf numFmtId="0" fontId="9" fillId="2" borderId="1" xfId="4" applyFont="1" applyFill="1" applyBorder="1"/>
    <xf numFmtId="0" fontId="9" fillId="3" borderId="1" xfId="4" applyFont="1" applyFill="1" applyBorder="1" applyAlignment="1">
      <alignment horizontal="right"/>
    </xf>
    <xf numFmtId="0" fontId="9" fillId="2" borderId="1" xfId="4" applyFont="1" applyFill="1" applyBorder="1" applyAlignment="1">
      <alignment vertical="center"/>
    </xf>
    <xf numFmtId="177" fontId="9" fillId="4" borderId="1" xfId="4" applyNumberFormat="1" applyFont="1" applyFill="1" applyBorder="1" applyAlignment="1">
      <alignment horizontal="right" vertical="center"/>
    </xf>
    <xf numFmtId="0" fontId="9" fillId="2" borderId="1" xfId="4" applyFont="1" applyFill="1" applyBorder="1" applyAlignment="1">
      <alignment horizontal="center" vertical="center"/>
    </xf>
    <xf numFmtId="0" fontId="7" fillId="0" borderId="1" xfId="4" applyFont="1" applyBorder="1" applyAlignment="1">
      <alignment horizontal="right" vertical="center" wrapText="1"/>
    </xf>
    <xf numFmtId="0" fontId="10" fillId="0" borderId="1" xfId="4" applyFont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>
      <alignment horizontal="center" vertical="center" wrapText="1"/>
    </xf>
    <xf numFmtId="41" fontId="7" fillId="5" borderId="1" xfId="7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left" vertical="center"/>
    </xf>
    <xf numFmtId="0" fontId="8" fillId="2" borderId="2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41" fontId="9" fillId="2" borderId="2" xfId="7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left" vertical="center"/>
    </xf>
    <xf numFmtId="41" fontId="9" fillId="2" borderId="0" xfId="7" applyFont="1" applyFill="1">
      <alignment vertical="center"/>
    </xf>
    <xf numFmtId="0" fontId="8" fillId="0" borderId="0" xfId="5" applyFont="1" applyAlignment="1">
      <alignment horizontal="right" vertical="center"/>
    </xf>
    <xf numFmtId="41" fontId="8" fillId="0" borderId="0" xfId="7" applyFont="1">
      <alignment vertical="center"/>
    </xf>
    <xf numFmtId="0" fontId="8" fillId="0" borderId="0" xfId="5" applyFont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10" fillId="4" borderId="1" xfId="4" applyFont="1" applyFill="1" applyBorder="1" applyAlignment="1">
      <alignment horizontal="left" vertical="center" wrapText="1"/>
    </xf>
    <xf numFmtId="41" fontId="3" fillId="2" borderId="1" xfId="2" applyFont="1" applyFill="1" applyBorder="1" applyAlignment="1" applyProtection="1">
      <alignment vertical="center" shrinkToFit="1"/>
      <protection locked="0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1" fontId="10" fillId="0" borderId="0" xfId="7" applyFont="1" applyAlignment="1">
      <alignment horizontal="right"/>
    </xf>
    <xf numFmtId="0" fontId="9" fillId="0" borderId="0" xfId="0" applyFont="1">
      <alignment vertical="center"/>
    </xf>
    <xf numFmtId="41" fontId="9" fillId="0" borderId="0" xfId="0" applyNumberFormat="1" applyFont="1">
      <alignment vertical="center"/>
    </xf>
    <xf numFmtId="41" fontId="9" fillId="0" borderId="1" xfId="0" applyNumberFormat="1" applyFont="1" applyBorder="1">
      <alignment vertical="center"/>
    </xf>
    <xf numFmtId="41" fontId="4" fillId="0" borderId="3" xfId="7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177" fontId="4" fillId="0" borderId="4" xfId="7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1" fontId="4" fillId="2" borderId="1" xfId="2" applyFont="1" applyFill="1" applyBorder="1" applyAlignment="1" applyProtection="1">
      <alignment horizontal="center" vertical="center" wrapText="1"/>
      <protection locked="0"/>
    </xf>
    <xf numFmtId="41" fontId="4" fillId="0" borderId="5" xfId="7" applyFont="1" applyBorder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12" fillId="0" borderId="0" xfId="6" applyFont="1" applyAlignment="1">
      <alignment horizontal="center" vertical="center"/>
    </xf>
    <xf numFmtId="41" fontId="7" fillId="2" borderId="0" xfId="6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77" fontId="10" fillId="2" borderId="1" xfId="4" applyNumberFormat="1" applyFont="1" applyFill="1" applyBorder="1" applyAlignment="1">
      <alignment horizontal="left" vertical="center"/>
    </xf>
    <xf numFmtId="41" fontId="8" fillId="0" borderId="0" xfId="5" applyNumberFormat="1" applyFont="1">
      <alignment vertical="center"/>
    </xf>
    <xf numFmtId="41" fontId="21" fillId="0" borderId="0" xfId="2">
      <alignment vertical="center"/>
    </xf>
    <xf numFmtId="0" fontId="4" fillId="0" borderId="6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5" fillId="2" borderId="8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/>
    </xf>
    <xf numFmtId="0" fontId="5" fillId="0" borderId="9" xfId="5" applyFont="1" applyBorder="1" applyAlignment="1">
      <alignment horizontal="center" vertical="center"/>
    </xf>
    <xf numFmtId="0" fontId="5" fillId="2" borderId="10" xfId="5" applyFont="1" applyFill="1" applyBorder="1" applyAlignment="1">
      <alignment horizontal="center" vertical="center"/>
    </xf>
    <xf numFmtId="0" fontId="5" fillId="2" borderId="11" xfId="5" applyFont="1" applyFill="1" applyBorder="1" applyAlignment="1">
      <alignment horizontal="center" vertical="center"/>
    </xf>
    <xf numFmtId="0" fontId="5" fillId="2" borderId="12" xfId="5" applyFont="1" applyFill="1" applyBorder="1" applyAlignment="1">
      <alignment horizontal="center" vertical="center"/>
    </xf>
    <xf numFmtId="0" fontId="5" fillId="2" borderId="13" xfId="5" applyFont="1" applyFill="1" applyBorder="1" applyAlignment="1">
      <alignment horizontal="center" vertical="center"/>
    </xf>
    <xf numFmtId="0" fontId="5" fillId="2" borderId="14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 wrapText="1"/>
    </xf>
    <xf numFmtId="0" fontId="5" fillId="2" borderId="16" xfId="5" applyFont="1" applyFill="1" applyBorder="1" applyAlignment="1">
      <alignment horizontal="center" vertical="center"/>
    </xf>
    <xf numFmtId="0" fontId="5" fillId="2" borderId="17" xfId="5" applyFont="1" applyFill="1" applyBorder="1" applyAlignment="1">
      <alignment horizontal="center" vertical="center"/>
    </xf>
    <xf numFmtId="0" fontId="5" fillId="2" borderId="18" xfId="5" applyFont="1" applyFill="1" applyBorder="1" applyAlignment="1">
      <alignment horizontal="center" vertical="center"/>
    </xf>
    <xf numFmtId="0" fontId="14" fillId="2" borderId="0" xfId="5" applyFont="1" applyFill="1" applyAlignment="1">
      <alignment horizontal="center" vertical="center"/>
    </xf>
    <xf numFmtId="0" fontId="5" fillId="0" borderId="0" xfId="5" applyFont="1" applyAlignment="1">
      <alignment horizontal="center" vertical="center"/>
    </xf>
    <xf numFmtId="41" fontId="14" fillId="2" borderId="0" xfId="7" applyFont="1" applyFill="1" applyAlignment="1">
      <alignment horizontal="center" vertical="center"/>
    </xf>
    <xf numFmtId="0" fontId="4" fillId="0" borderId="0" xfId="5" applyFont="1" applyAlignment="1">
      <alignment horizontal="center" vertical="center"/>
    </xf>
    <xf numFmtId="41" fontId="4" fillId="0" borderId="0" xfId="7" applyFont="1" applyAlignment="1">
      <alignment horizontal="center" vertical="center"/>
    </xf>
    <xf numFmtId="41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right" vertical="center"/>
    </xf>
    <xf numFmtId="41" fontId="14" fillId="2" borderId="0" xfId="5" applyNumberFormat="1" applyFont="1" applyFill="1" applyAlignment="1">
      <alignment horizontal="center" vertical="center"/>
    </xf>
    <xf numFmtId="0" fontId="14" fillId="2" borderId="0" xfId="5" applyFont="1" applyFill="1" applyAlignment="1">
      <alignment horizontal="left" vertical="center"/>
    </xf>
    <xf numFmtId="41" fontId="5" fillId="0" borderId="0" xfId="7" applyFont="1" applyAlignment="1">
      <alignment horizontal="center" vertical="center"/>
    </xf>
    <xf numFmtId="41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8" fillId="0" borderId="0" xfId="1" applyNumberFormat="1" applyFont="1">
      <alignment vertical="center"/>
    </xf>
    <xf numFmtId="0" fontId="9" fillId="2" borderId="0" xfId="5" applyFont="1" applyFill="1" applyAlignment="1">
      <alignment horizontal="center" vertical="center"/>
    </xf>
    <xf numFmtId="177" fontId="10" fillId="2" borderId="1" xfId="4" applyNumberFormat="1" applyFont="1" applyFill="1" applyBorder="1" applyAlignment="1">
      <alignment horizontal="left" vertical="center" wrapText="1"/>
    </xf>
    <xf numFmtId="41" fontId="12" fillId="0" borderId="1" xfId="7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41" fontId="7" fillId="0" borderId="1" xfId="7" applyFont="1" applyBorder="1" applyAlignment="1">
      <alignment horizontal="center" vertical="center"/>
    </xf>
    <xf numFmtId="41" fontId="7" fillId="4" borderId="1" xfId="4" applyNumberFormat="1" applyFont="1" applyFill="1" applyBorder="1" applyAlignment="1">
      <alignment horizontal="right" vertical="center" wrapText="1"/>
    </xf>
    <xf numFmtId="41" fontId="12" fillId="4" borderId="1" xfId="7" applyFont="1" applyFill="1" applyBorder="1" applyAlignment="1">
      <alignment horizontal="center" vertical="center"/>
    </xf>
    <xf numFmtId="0" fontId="12" fillId="4" borderId="1" xfId="4" applyFont="1" applyFill="1" applyBorder="1" applyAlignment="1">
      <alignment horizontal="center" vertical="center"/>
    </xf>
    <xf numFmtId="41" fontId="7" fillId="4" borderId="1" xfId="7" applyFont="1" applyFill="1" applyBorder="1" applyAlignment="1">
      <alignment horizontal="center" vertical="center"/>
    </xf>
    <xf numFmtId="41" fontId="12" fillId="2" borderId="1" xfId="7" applyFont="1" applyFill="1" applyBorder="1" applyAlignment="1">
      <alignment horizontal="center" vertical="center"/>
    </xf>
    <xf numFmtId="41" fontId="7" fillId="4" borderId="1" xfId="4" applyNumberFormat="1" applyFont="1" applyFill="1" applyBorder="1" applyAlignment="1">
      <alignment horizontal="center" vertical="center"/>
    </xf>
    <xf numFmtId="41" fontId="7" fillId="2" borderId="1" xfId="4" applyNumberFormat="1" applyFont="1" applyFill="1" applyBorder="1" applyAlignment="1">
      <alignment horizontal="center" vertical="center" wrapText="1"/>
    </xf>
    <xf numFmtId="0" fontId="8" fillId="5" borderId="1" xfId="6" applyFont="1" applyFill="1" applyBorder="1" applyAlignment="1">
      <alignment horizontal="center" vertical="center"/>
    </xf>
    <xf numFmtId="41" fontId="8" fillId="5" borderId="1" xfId="7" applyFont="1" applyFill="1" applyBorder="1" applyAlignment="1">
      <alignment horizontal="center" vertical="center"/>
    </xf>
    <xf numFmtId="0" fontId="8" fillId="5" borderId="22" xfId="6" applyFont="1" applyFill="1" applyBorder="1" applyAlignment="1">
      <alignment horizontal="center" vertical="center"/>
    </xf>
    <xf numFmtId="0" fontId="9" fillId="2" borderId="1" xfId="6" applyFont="1" applyFill="1" applyBorder="1" applyAlignment="1">
      <alignment horizontal="center" vertical="center"/>
    </xf>
    <xf numFmtId="41" fontId="9" fillId="2" borderId="1" xfId="7" applyFont="1" applyFill="1" applyBorder="1" applyAlignment="1">
      <alignment horizontal="center" vertical="center"/>
    </xf>
    <xf numFmtId="41" fontId="8" fillId="2" borderId="1" xfId="7" applyFont="1" applyFill="1" applyBorder="1" applyAlignment="1">
      <alignment horizontal="center" vertical="center"/>
    </xf>
    <xf numFmtId="0" fontId="9" fillId="2" borderId="1" xfId="6" applyFont="1" applyFill="1" applyBorder="1" applyAlignment="1">
      <alignment horizontal="left" vertical="center"/>
    </xf>
    <xf numFmtId="0" fontId="9" fillId="2" borderId="22" xfId="6" applyFont="1" applyFill="1" applyBorder="1" applyAlignment="1">
      <alignment horizontal="left" vertical="center"/>
    </xf>
    <xf numFmtId="0" fontId="9" fillId="2" borderId="1" xfId="6" applyFont="1" applyFill="1" applyBorder="1" applyAlignment="1">
      <alignment vertical="center"/>
    </xf>
    <xf numFmtId="0" fontId="9" fillId="2" borderId="22" xfId="6" applyFont="1" applyFill="1" applyBorder="1" applyAlignment="1">
      <alignment horizontal="left" vertical="center" wrapText="1"/>
    </xf>
    <xf numFmtId="0" fontId="15" fillId="0" borderId="0" xfId="5" applyFont="1">
      <alignment vertical="center"/>
    </xf>
    <xf numFmtId="0" fontId="16" fillId="0" borderId="0" xfId="0" applyFont="1">
      <alignment vertical="center"/>
    </xf>
    <xf numFmtId="0" fontId="9" fillId="2" borderId="1" xfId="6" applyFont="1" applyFill="1" applyBorder="1" applyAlignment="1">
      <alignment horizontal="left" vertical="center" wrapText="1"/>
    </xf>
    <xf numFmtId="0" fontId="8" fillId="0" borderId="1" xfId="5" applyFont="1" applyBorder="1" applyAlignment="1">
      <alignment horizontal="left" vertical="center"/>
    </xf>
    <xf numFmtId="0" fontId="8" fillId="0" borderId="1" xfId="5" applyFont="1" applyBorder="1">
      <alignment vertical="center"/>
    </xf>
    <xf numFmtId="176" fontId="8" fillId="0" borderId="0" xfId="5" applyNumberFormat="1" applyFont="1">
      <alignment vertical="center"/>
    </xf>
    <xf numFmtId="0" fontId="17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41" fontId="0" fillId="0" borderId="0" xfId="3" applyNumberFormat="1" applyFont="1" applyAlignment="1">
      <alignment vertical="center"/>
    </xf>
    <xf numFmtId="176" fontId="3" fillId="0" borderId="0" xfId="0" applyNumberFormat="1" applyFont="1">
      <alignment vertical="center"/>
    </xf>
    <xf numFmtId="0" fontId="12" fillId="2" borderId="1" xfId="4" applyFont="1" applyFill="1" applyBorder="1" applyAlignment="1">
      <alignment vertical="center" wrapText="1"/>
    </xf>
    <xf numFmtId="41" fontId="23" fillId="0" borderId="1" xfId="7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41" fontId="23" fillId="0" borderId="18" xfId="7" applyFont="1" applyBorder="1">
      <alignment vertical="center"/>
    </xf>
    <xf numFmtId="0" fontId="24" fillId="0" borderId="1" xfId="4" applyFont="1" applyBorder="1" applyAlignment="1">
      <alignment horizontal="center" vertical="center"/>
    </xf>
    <xf numFmtId="41" fontId="25" fillId="0" borderId="1" xfId="7" applyFont="1" applyBorder="1" applyAlignment="1">
      <alignment horizontal="center" vertical="center"/>
    </xf>
    <xf numFmtId="0" fontId="24" fillId="2" borderId="1" xfId="4" applyFont="1" applyFill="1" applyBorder="1" applyAlignment="1">
      <alignment horizontal="center" vertical="center"/>
    </xf>
    <xf numFmtId="41" fontId="26" fillId="2" borderId="1" xfId="7" applyFont="1" applyFill="1" applyBorder="1" applyAlignment="1">
      <alignment horizontal="center" vertical="center"/>
    </xf>
    <xf numFmtId="41" fontId="26" fillId="4" borderId="1" xfId="6" applyNumberFormat="1" applyFont="1" applyFill="1" applyBorder="1" applyAlignment="1">
      <alignment horizontal="center" vertical="center"/>
    </xf>
    <xf numFmtId="0" fontId="27" fillId="2" borderId="1" xfId="6" applyFont="1" applyFill="1" applyBorder="1" applyAlignment="1">
      <alignment horizontal="left" vertical="center"/>
    </xf>
    <xf numFmtId="41" fontId="3" fillId="0" borderId="1" xfId="2" applyFont="1" applyBorder="1" applyAlignment="1">
      <alignment horizontal="left" vertical="center"/>
    </xf>
    <xf numFmtId="41" fontId="28" fillId="2" borderId="1" xfId="7" applyFont="1" applyFill="1" applyBorder="1" applyAlignment="1">
      <alignment horizontal="center" vertical="center"/>
    </xf>
    <xf numFmtId="0" fontId="9" fillId="2" borderId="4" xfId="6" applyFont="1" applyFill="1" applyBorder="1" applyAlignment="1">
      <alignment horizontal="center" vertical="center"/>
    </xf>
    <xf numFmtId="0" fontId="9" fillId="0" borderId="22" xfId="6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41" fontId="7" fillId="2" borderId="0" xfId="7" applyFont="1" applyFill="1" applyAlignment="1">
      <alignment horizontal="center"/>
    </xf>
    <xf numFmtId="0" fontId="7" fillId="2" borderId="0" xfId="6" applyFont="1" applyFill="1" applyAlignment="1">
      <alignment horizontal="center"/>
    </xf>
    <xf numFmtId="0" fontId="7" fillId="0" borderId="0" xfId="5" applyFont="1" applyAlignment="1">
      <alignment horizontal="right" vertical="center"/>
    </xf>
    <xf numFmtId="41" fontId="29" fillId="0" borderId="1" xfId="4" applyNumberFormat="1" applyFont="1" applyBorder="1" applyAlignment="1">
      <alignment horizontal="right" vertical="center" wrapText="1"/>
    </xf>
    <xf numFmtId="0" fontId="30" fillId="0" borderId="1" xfId="4" applyFont="1" applyBorder="1" applyAlignment="1">
      <alignment horizontal="left" vertical="center" wrapText="1"/>
    </xf>
    <xf numFmtId="0" fontId="27" fillId="2" borderId="1" xfId="6" applyFont="1" applyFill="1" applyBorder="1" applyAlignment="1">
      <alignment horizontal="left" vertical="center" wrapText="1"/>
    </xf>
    <xf numFmtId="0" fontId="27" fillId="2" borderId="22" xfId="6" applyFont="1" applyFill="1" applyBorder="1" applyAlignment="1">
      <alignment horizontal="left" vertical="center"/>
    </xf>
    <xf numFmtId="176" fontId="5" fillId="0" borderId="1" xfId="2" applyNumberFormat="1" applyFont="1" applyBorder="1" applyAlignment="1" applyProtection="1">
      <alignment horizontal="center" vertical="center" shrinkToFit="1"/>
      <protection locked="0"/>
    </xf>
    <xf numFmtId="41" fontId="32" fillId="0" borderId="19" xfId="7" applyFont="1" applyBorder="1" applyAlignment="1">
      <alignment horizontal="center" vertical="center"/>
    </xf>
    <xf numFmtId="0" fontId="33" fillId="0" borderId="20" xfId="5" applyFont="1" applyBorder="1" applyAlignment="1">
      <alignment horizontal="left" vertical="center" wrapText="1"/>
    </xf>
    <xf numFmtId="41" fontId="32" fillId="0" borderId="1" xfId="7" applyFont="1" applyBorder="1">
      <alignment vertical="center"/>
    </xf>
    <xf numFmtId="0" fontId="33" fillId="0" borderId="15" xfId="5" applyFont="1" applyBorder="1" applyAlignment="1">
      <alignment horizontal="left" vertical="center" wrapText="1"/>
    </xf>
    <xf numFmtId="0" fontId="9" fillId="2" borderId="1" xfId="6" applyFont="1" applyFill="1" applyBorder="1" applyAlignment="1">
      <alignment horizontal="center" vertical="center" wrapText="1"/>
    </xf>
    <xf numFmtId="41" fontId="9" fillId="2" borderId="1" xfId="7" applyFont="1" applyFill="1" applyBorder="1" applyAlignment="1">
      <alignment horizontal="center" vertical="center" wrapText="1"/>
    </xf>
    <xf numFmtId="0" fontId="9" fillId="2" borderId="4" xfId="6" applyFont="1" applyFill="1" applyBorder="1" applyAlignment="1">
      <alignment horizontal="center" vertical="center" wrapText="1"/>
    </xf>
    <xf numFmtId="41" fontId="32" fillId="0" borderId="4" xfId="7" applyFont="1" applyBorder="1">
      <alignment vertical="center"/>
    </xf>
    <xf numFmtId="41" fontId="32" fillId="0" borderId="18" xfId="7" applyFont="1" applyBorder="1" applyAlignment="1">
      <alignment horizontal="center" vertical="center"/>
    </xf>
    <xf numFmtId="41" fontId="32" fillId="2" borderId="18" xfId="7" applyFont="1" applyFill="1" applyBorder="1" applyAlignment="1">
      <alignment horizontal="center" vertical="center"/>
    </xf>
    <xf numFmtId="41" fontId="32" fillId="2" borderId="4" xfId="7" applyFont="1" applyFill="1" applyBorder="1" applyAlignment="1">
      <alignment horizontal="center" vertical="center"/>
    </xf>
    <xf numFmtId="41" fontId="32" fillId="0" borderId="4" xfId="5" applyNumberFormat="1" applyFont="1" applyBorder="1">
      <alignment vertical="center"/>
    </xf>
    <xf numFmtId="41" fontId="32" fillId="2" borderId="1" xfId="7" applyFont="1" applyFill="1" applyBorder="1" applyAlignment="1">
      <alignment horizontal="center" vertical="center"/>
    </xf>
    <xf numFmtId="0" fontId="34" fillId="0" borderId="15" xfId="5" applyFont="1" applyBorder="1" applyAlignment="1">
      <alignment horizontal="left" vertical="center"/>
    </xf>
    <xf numFmtId="41" fontId="32" fillId="0" borderId="1" xfId="5" applyNumberFormat="1" applyFont="1" applyBorder="1">
      <alignment vertical="center"/>
    </xf>
    <xf numFmtId="0" fontId="34" fillId="0" borderId="15" xfId="5" applyFont="1" applyBorder="1" applyAlignment="1">
      <alignment horizontal="left" vertical="center" wrapText="1"/>
    </xf>
    <xf numFmtId="176" fontId="32" fillId="0" borderId="1" xfId="5" applyNumberFormat="1" applyFont="1" applyBorder="1">
      <alignment vertical="center"/>
    </xf>
    <xf numFmtId="0" fontId="32" fillId="0" borderId="6" xfId="5" applyFont="1" applyBorder="1" applyAlignment="1">
      <alignment horizontal="center" vertical="center"/>
    </xf>
    <xf numFmtId="0" fontId="32" fillId="0" borderId="3" xfId="5" applyFont="1" applyBorder="1" applyAlignment="1">
      <alignment horizontal="center" vertical="center"/>
    </xf>
    <xf numFmtId="41" fontId="35" fillId="0" borderId="3" xfId="7" applyFont="1" applyBorder="1" applyAlignment="1">
      <alignment horizontal="center" vertical="center"/>
    </xf>
    <xf numFmtId="41" fontId="32" fillId="0" borderId="3" xfId="7" applyFont="1" applyBorder="1" applyAlignment="1">
      <alignment horizontal="center" vertical="center"/>
    </xf>
    <xf numFmtId="0" fontId="32" fillId="2" borderId="8" xfId="5" applyFont="1" applyFill="1" applyBorder="1" applyAlignment="1">
      <alignment horizontal="center" vertical="center"/>
    </xf>
    <xf numFmtId="0" fontId="32" fillId="2" borderId="1" xfId="5" applyFont="1" applyFill="1" applyBorder="1">
      <alignment vertical="center"/>
    </xf>
    <xf numFmtId="0" fontId="32" fillId="2" borderId="1" xfId="5" applyFont="1" applyFill="1" applyBorder="1" applyAlignment="1">
      <alignment horizontal="center" vertical="center"/>
    </xf>
    <xf numFmtId="0" fontId="32" fillId="2" borderId="1" xfId="5" applyFont="1" applyFill="1" applyBorder="1" applyAlignment="1">
      <alignment horizontal="center" vertical="center" wrapText="1"/>
    </xf>
    <xf numFmtId="3" fontId="32" fillId="0" borderId="1" xfId="5" applyNumberFormat="1" applyFont="1" applyBorder="1">
      <alignment vertical="center"/>
    </xf>
    <xf numFmtId="0" fontId="34" fillId="2" borderId="15" xfId="4" applyFont="1" applyFill="1" applyBorder="1" applyAlignment="1">
      <alignment horizontal="left" vertical="center" wrapText="1"/>
    </xf>
    <xf numFmtId="0" fontId="32" fillId="0" borderId="1" xfId="5" applyFont="1" applyBorder="1" applyAlignment="1">
      <alignment horizontal="center" vertical="center"/>
    </xf>
    <xf numFmtId="0" fontId="34" fillId="0" borderId="15" xfId="4" applyFont="1" applyBorder="1" applyAlignment="1">
      <alignment horizontal="left" vertical="center" wrapText="1"/>
    </xf>
    <xf numFmtId="41" fontId="32" fillId="2" borderId="1" xfId="7" applyFont="1" applyFill="1" applyBorder="1" applyAlignment="1">
      <alignment horizontal="left" vertical="center"/>
    </xf>
    <xf numFmtId="0" fontId="32" fillId="2" borderId="18" xfId="5" applyFont="1" applyFill="1" applyBorder="1" applyAlignment="1">
      <alignment horizontal="center" vertical="center"/>
    </xf>
    <xf numFmtId="176" fontId="32" fillId="0" borderId="18" xfId="5" applyNumberFormat="1" applyFont="1" applyBorder="1">
      <alignment vertical="center"/>
    </xf>
    <xf numFmtId="0" fontId="34" fillId="0" borderId="21" xfId="5" applyFont="1" applyBorder="1" applyAlignment="1">
      <alignment horizontal="left" vertical="center"/>
    </xf>
    <xf numFmtId="41" fontId="32" fillId="0" borderId="17" xfId="5" applyNumberFormat="1" applyFont="1" applyBorder="1">
      <alignment vertical="center"/>
    </xf>
    <xf numFmtId="176" fontId="0" fillId="0" borderId="0" xfId="0" applyNumberFormat="1">
      <alignment vertical="center"/>
    </xf>
    <xf numFmtId="41" fontId="36" fillId="2" borderId="1" xfId="7" applyFont="1" applyFill="1" applyBorder="1" applyAlignment="1">
      <alignment horizontal="center" vertical="center"/>
    </xf>
    <xf numFmtId="0" fontId="36" fillId="2" borderId="1" xfId="6" applyFont="1" applyFill="1" applyBorder="1" applyAlignment="1">
      <alignment horizontal="left" vertical="center"/>
    </xf>
    <xf numFmtId="0" fontId="33" fillId="0" borderId="15" xfId="5" applyFont="1" applyBorder="1" applyAlignment="1">
      <alignment horizontal="left" vertical="center"/>
    </xf>
    <xf numFmtId="0" fontId="37" fillId="0" borderId="15" xfId="5" applyFont="1" applyBorder="1" applyAlignment="1">
      <alignment horizontal="left" vertical="center"/>
    </xf>
    <xf numFmtId="0" fontId="33" fillId="0" borderId="23" xfId="5" applyFont="1" applyBorder="1" applyAlignment="1">
      <alignment horizontal="left" vertical="center" wrapText="1"/>
    </xf>
    <xf numFmtId="0" fontId="33" fillId="0" borderId="21" xfId="5" applyFont="1" applyBorder="1" applyAlignment="1">
      <alignment horizontal="left" vertical="center" wrapText="1"/>
    </xf>
    <xf numFmtId="41" fontId="39" fillId="3" borderId="1" xfId="4" applyNumberFormat="1" applyFont="1" applyFill="1" applyBorder="1" applyAlignment="1">
      <alignment horizontal="center" vertical="center"/>
    </xf>
    <xf numFmtId="41" fontId="40" fillId="2" borderId="1" xfId="7" applyFont="1" applyFill="1" applyBorder="1" applyAlignment="1">
      <alignment horizontal="center" vertical="center"/>
    </xf>
    <xf numFmtId="41" fontId="28" fillId="3" borderId="1" xfId="5" applyNumberFormat="1" applyFont="1" applyFill="1" applyBorder="1">
      <alignment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10" xfId="5" applyFont="1" applyFill="1" applyBorder="1" applyAlignment="1">
      <alignment horizontal="center" vertical="center"/>
    </xf>
    <xf numFmtId="0" fontId="5" fillId="2" borderId="11" xfId="5" applyFont="1" applyFill="1" applyBorder="1" applyAlignment="1">
      <alignment horizontal="center" vertical="center"/>
    </xf>
    <xf numFmtId="0" fontId="5" fillId="2" borderId="14" xfId="5" applyFont="1" applyFill="1" applyBorder="1" applyAlignment="1">
      <alignment horizontal="center" vertical="center"/>
    </xf>
    <xf numFmtId="0" fontId="5" fillId="2" borderId="12" xfId="5" applyFont="1" applyFill="1" applyBorder="1" applyAlignment="1">
      <alignment horizontal="center" vertical="center"/>
    </xf>
    <xf numFmtId="0" fontId="5" fillId="0" borderId="24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5" fillId="0" borderId="19" xfId="5" applyFont="1" applyBorder="1" applyAlignment="1">
      <alignment horizontal="center" vertical="center"/>
    </xf>
    <xf numFmtId="0" fontId="14" fillId="2" borderId="0" xfId="5" applyFont="1" applyFill="1" applyAlignment="1">
      <alignment horizontal="center" vertical="center"/>
    </xf>
    <xf numFmtId="41" fontId="4" fillId="0" borderId="25" xfId="7" applyFont="1" applyBorder="1" applyAlignment="1">
      <alignment horizontal="center" vertical="center" wrapText="1"/>
    </xf>
    <xf numFmtId="41" fontId="4" fillId="0" borderId="26" xfId="7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1" xfId="5" applyFont="1" applyBorder="1" applyAlignment="1">
      <alignment horizontal="center" vertical="center"/>
    </xf>
    <xf numFmtId="0" fontId="3" fillId="0" borderId="14" xfId="5" applyFont="1" applyBorder="1" applyAlignment="1">
      <alignment horizontal="center" vertical="center"/>
    </xf>
    <xf numFmtId="0" fontId="4" fillId="0" borderId="27" xfId="5" applyFont="1" applyBorder="1" applyAlignment="1">
      <alignment horizontal="center" vertical="center"/>
    </xf>
    <xf numFmtId="0" fontId="4" fillId="0" borderId="28" xfId="5" applyFont="1" applyBorder="1" applyAlignment="1">
      <alignment horizontal="center" vertical="center"/>
    </xf>
    <xf numFmtId="0" fontId="4" fillId="0" borderId="25" xfId="5" applyFont="1" applyBorder="1" applyAlignment="1">
      <alignment horizontal="center" vertical="center"/>
    </xf>
    <xf numFmtId="0" fontId="4" fillId="0" borderId="26" xfId="5" applyFont="1" applyBorder="1" applyAlignment="1">
      <alignment horizontal="center" vertical="center"/>
    </xf>
    <xf numFmtId="0" fontId="4" fillId="0" borderId="29" xfId="5" applyFont="1" applyBorder="1" applyAlignment="1">
      <alignment horizontal="center" vertical="center"/>
    </xf>
    <xf numFmtId="0" fontId="4" fillId="0" borderId="30" xfId="5" applyFont="1" applyBorder="1" applyAlignment="1">
      <alignment horizontal="center" vertical="center"/>
    </xf>
    <xf numFmtId="0" fontId="32" fillId="2" borderId="8" xfId="5" applyFont="1" applyFill="1" applyBorder="1" applyAlignment="1">
      <alignment horizontal="center" vertical="center"/>
    </xf>
    <xf numFmtId="0" fontId="32" fillId="2" borderId="31" xfId="5" applyFont="1" applyFill="1" applyBorder="1" applyAlignment="1">
      <alignment horizontal="center" vertical="center"/>
    </xf>
    <xf numFmtId="0" fontId="32" fillId="0" borderId="25" xfId="5" applyFont="1" applyBorder="1" applyAlignment="1">
      <alignment horizontal="center" vertical="center" wrapText="1"/>
    </xf>
    <xf numFmtId="0" fontId="32" fillId="0" borderId="26" xfId="5" applyFont="1" applyBorder="1" applyAlignment="1">
      <alignment horizontal="center" vertical="center" wrapText="1"/>
    </xf>
    <xf numFmtId="0" fontId="32" fillId="0" borderId="32" xfId="5" applyFont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0" fontId="32" fillId="0" borderId="26" xfId="5" applyFont="1" applyBorder="1" applyAlignment="1">
      <alignment horizontal="center" vertical="center"/>
    </xf>
    <xf numFmtId="41" fontId="32" fillId="0" borderId="28" xfId="7" applyFont="1" applyBorder="1" applyAlignment="1">
      <alignment horizontal="center" vertical="center"/>
    </xf>
    <xf numFmtId="0" fontId="32" fillId="0" borderId="28" xfId="5" applyFont="1" applyBorder="1">
      <alignment vertical="center"/>
    </xf>
    <xf numFmtId="0" fontId="32" fillId="0" borderId="29" xfId="5" applyFont="1" applyBorder="1" applyAlignment="1">
      <alignment horizontal="center" vertical="center"/>
    </xf>
    <xf numFmtId="0" fontId="32" fillId="0" borderId="30" xfId="5" applyFont="1" applyBorder="1" applyAlignment="1">
      <alignment horizontal="center" vertical="center"/>
    </xf>
    <xf numFmtId="0" fontId="32" fillId="2" borderId="14" xfId="5" applyFont="1" applyFill="1" applyBorder="1" applyAlignment="1">
      <alignment horizontal="center" vertical="center"/>
    </xf>
    <xf numFmtId="0" fontId="32" fillId="2" borderId="4" xfId="5" applyFont="1" applyFill="1" applyBorder="1" applyAlignment="1">
      <alignment horizontal="center" vertical="center"/>
    </xf>
    <xf numFmtId="0" fontId="32" fillId="2" borderId="13" xfId="5" applyFont="1" applyFill="1" applyBorder="1" applyAlignment="1">
      <alignment horizontal="center" vertical="center"/>
    </xf>
    <xf numFmtId="0" fontId="32" fillId="2" borderId="12" xfId="5" applyFont="1" applyFill="1" applyBorder="1" applyAlignment="1">
      <alignment horizontal="center" vertical="center"/>
    </xf>
    <xf numFmtId="0" fontId="32" fillId="2" borderId="10" xfId="5" applyFont="1" applyFill="1" applyBorder="1" applyAlignment="1">
      <alignment horizontal="center" vertical="center"/>
    </xf>
    <xf numFmtId="0" fontId="32" fillId="2" borderId="11" xfId="5" applyFont="1" applyFill="1" applyBorder="1" applyAlignment="1">
      <alignment horizontal="center" vertical="center"/>
    </xf>
    <xf numFmtId="0" fontId="32" fillId="0" borderId="13" xfId="5" applyFont="1" applyBorder="1" applyAlignment="1">
      <alignment horizontal="center" vertical="center"/>
    </xf>
    <xf numFmtId="0" fontId="32" fillId="0" borderId="12" xfId="5" applyFont="1" applyBorder="1" applyAlignment="1">
      <alignment horizontal="center" vertical="center"/>
    </xf>
    <xf numFmtId="0" fontId="32" fillId="0" borderId="4" xfId="5" applyFont="1" applyBorder="1" applyAlignment="1">
      <alignment horizontal="center" vertical="center"/>
    </xf>
    <xf numFmtId="41" fontId="18" fillId="0" borderId="13" xfId="2" applyFont="1" applyBorder="1" applyAlignment="1">
      <alignment horizontal="center" vertical="center"/>
    </xf>
    <xf numFmtId="41" fontId="18" fillId="0" borderId="12" xfId="2" applyFont="1" applyBorder="1" applyAlignment="1">
      <alignment horizontal="center" vertical="center"/>
    </xf>
    <xf numFmtId="41" fontId="18" fillId="0" borderId="4" xfId="2" applyFont="1" applyBorder="1" applyAlignment="1">
      <alignment horizontal="center" vertical="center"/>
    </xf>
    <xf numFmtId="41" fontId="4" fillId="0" borderId="34" xfId="2" applyFont="1" applyBorder="1" applyAlignment="1" applyProtection="1">
      <alignment horizontal="center" vertical="center"/>
      <protection locked="0"/>
    </xf>
    <xf numFmtId="41" fontId="4" fillId="0" borderId="35" xfId="2" applyFont="1" applyBorder="1" applyAlignment="1" applyProtection="1">
      <alignment horizontal="center" vertical="center"/>
      <protection locked="0"/>
    </xf>
    <xf numFmtId="41" fontId="4" fillId="0" borderId="36" xfId="2" applyFont="1" applyBorder="1" applyAlignment="1" applyProtection="1">
      <alignment horizontal="center" vertical="center"/>
      <protection locked="0"/>
    </xf>
    <xf numFmtId="41" fontId="4" fillId="0" borderId="19" xfId="2" applyFont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1" fontId="4" fillId="0" borderId="13" xfId="2" applyFont="1" applyBorder="1" applyAlignment="1" applyProtection="1">
      <alignment horizontal="center" vertical="center"/>
      <protection locked="0"/>
    </xf>
    <xf numFmtId="41" fontId="4" fillId="0" borderId="4" xfId="2" applyFont="1" applyBorder="1" applyAlignment="1" applyProtection="1">
      <alignment horizontal="center" vertical="center"/>
      <protection locked="0"/>
    </xf>
    <xf numFmtId="41" fontId="4" fillId="2" borderId="13" xfId="2" applyFont="1" applyFill="1" applyBorder="1" applyAlignment="1" applyProtection="1">
      <alignment horizontal="center" vertical="center" wrapText="1"/>
      <protection locked="0"/>
    </xf>
    <xf numFmtId="41" fontId="4" fillId="2" borderId="4" xfId="2" applyFont="1" applyFill="1" applyBorder="1" applyAlignment="1" applyProtection="1">
      <alignment horizontal="center" vertical="center" wrapText="1"/>
      <protection locked="0"/>
    </xf>
    <xf numFmtId="41" fontId="4" fillId="0" borderId="22" xfId="2" applyFont="1" applyBorder="1" applyAlignment="1" applyProtection="1">
      <alignment horizontal="center" vertical="center" wrapText="1"/>
      <protection locked="0"/>
    </xf>
    <xf numFmtId="41" fontId="4" fillId="0" borderId="9" xfId="2" applyFont="1" applyBorder="1" applyAlignment="1" applyProtection="1">
      <alignment horizontal="center" vertical="center" wrapText="1"/>
      <protection locked="0"/>
    </xf>
    <xf numFmtId="41" fontId="4" fillId="2" borderId="12" xfId="2" applyFont="1" applyFill="1" applyBorder="1" applyAlignment="1" applyProtection="1">
      <alignment horizontal="center" vertical="center" wrapText="1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41" fontId="4" fillId="0" borderId="12" xfId="2" applyFont="1" applyBorder="1" applyAlignment="1" applyProtection="1">
      <alignment horizontal="center" vertical="center"/>
      <protection locked="0"/>
    </xf>
    <xf numFmtId="0" fontId="4" fillId="0" borderId="13" xfId="2" applyNumberFormat="1" applyFont="1" applyBorder="1" applyAlignment="1" applyProtection="1">
      <alignment horizontal="center" vertical="center"/>
      <protection locked="0"/>
    </xf>
    <xf numFmtId="0" fontId="4" fillId="0" borderId="4" xfId="2" applyNumberFormat="1" applyFont="1" applyBorder="1" applyAlignment="1" applyProtection="1">
      <alignment horizontal="center" vertical="center"/>
      <protection locked="0"/>
    </xf>
    <xf numFmtId="41" fontId="18" fillId="0" borderId="22" xfId="2" applyFont="1" applyBorder="1" applyAlignment="1">
      <alignment horizontal="center" vertical="center"/>
    </xf>
    <xf numFmtId="41" fontId="18" fillId="0" borderId="37" xfId="2" applyFont="1" applyBorder="1" applyAlignment="1">
      <alignment horizontal="center" vertical="center"/>
    </xf>
    <xf numFmtId="41" fontId="18" fillId="0" borderId="9" xfId="2" applyFont="1" applyBorder="1" applyAlignment="1">
      <alignment horizontal="center" vertical="center"/>
    </xf>
    <xf numFmtId="177" fontId="4" fillId="0" borderId="4" xfId="7" applyNumberFormat="1" applyFont="1" applyBorder="1" applyAlignment="1">
      <alignment horizontal="center" vertical="center"/>
    </xf>
    <xf numFmtId="0" fontId="7" fillId="2" borderId="38" xfId="5" applyFont="1" applyFill="1" applyBorder="1" applyAlignment="1">
      <alignment horizontal="left" vertical="center"/>
    </xf>
    <xf numFmtId="41" fontId="6" fillId="2" borderId="0" xfId="7" applyFont="1" applyFill="1" applyAlignment="1">
      <alignment horizontal="center" vertical="center"/>
    </xf>
    <xf numFmtId="0" fontId="7" fillId="2" borderId="1" xfId="4" applyFont="1" applyFill="1" applyBorder="1" applyAlignment="1">
      <alignment horizontal="right" vertical="center" wrapText="1"/>
    </xf>
    <xf numFmtId="0" fontId="7" fillId="2" borderId="1" xfId="4" applyFont="1" applyFill="1" applyBorder="1" applyAlignment="1">
      <alignment horizontal="right" vertical="center"/>
    </xf>
    <xf numFmtId="0" fontId="7" fillId="4" borderId="1" xfId="4" applyFont="1" applyFill="1" applyBorder="1" applyAlignment="1">
      <alignment horizontal="center" vertical="center"/>
    </xf>
    <xf numFmtId="0" fontId="7" fillId="3" borderId="1" xfId="4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left" vertical="center"/>
    </xf>
    <xf numFmtId="0" fontId="6" fillId="2" borderId="0" xfId="6" applyFont="1" applyFill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2" borderId="1" xfId="6" applyFont="1" applyFill="1" applyBorder="1" applyAlignment="1">
      <alignment horizontal="center" vertical="center"/>
    </xf>
    <xf numFmtId="0" fontId="8" fillId="0" borderId="1" xfId="6" applyFont="1" applyBorder="1" applyAlignment="1">
      <alignment horizontal="center" vertical="center"/>
    </xf>
  </cellXfs>
  <cellStyles count="7">
    <cellStyle name="백분율" xfId="1" builtinId="5"/>
    <cellStyle name="쉼표 [0]" xfId="2" builtinId="6"/>
    <cellStyle name="쉼표 [0] 2" xfId="7"/>
    <cellStyle name="표준" xfId="0" builtinId="0"/>
    <cellStyle name="표준 2" xfId="5"/>
    <cellStyle name="표준_Sheet2" xfId="4"/>
    <cellStyle name="표준_Sheet4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M30"/>
  <sheetViews>
    <sheetView zoomScaleNormal="100" zoomScaleSheetLayoutView="75" workbookViewId="0">
      <selection sqref="A1:H1"/>
    </sheetView>
  </sheetViews>
  <sheetFormatPr defaultColWidth="9" defaultRowHeight="13.5" x14ac:dyDescent="0.3"/>
  <cols>
    <col min="1" max="1" width="15.625" style="18" customWidth="1"/>
    <col min="2" max="2" width="15.625" style="44" customWidth="1"/>
    <col min="3" max="3" width="14.375" style="44" customWidth="1"/>
    <col min="4" max="4" width="13.625" style="42" customWidth="1"/>
    <col min="5" max="5" width="14.125" style="42" customWidth="1"/>
    <col min="6" max="7" width="17" style="18" customWidth="1"/>
    <col min="8" max="8" width="42.25" style="18" customWidth="1"/>
    <col min="9" max="247" width="10" style="18" customWidth="1"/>
    <col min="248" max="16384" width="9" style="14"/>
  </cols>
  <sheetData>
    <row r="1" spans="1:8" ht="25.5" x14ac:dyDescent="0.3">
      <c r="A1" s="209" t="s">
        <v>238</v>
      </c>
      <c r="B1" s="209"/>
      <c r="C1" s="209"/>
      <c r="D1" s="209"/>
      <c r="E1" s="209"/>
      <c r="F1" s="209"/>
      <c r="G1" s="209"/>
      <c r="H1" s="209"/>
    </row>
    <row r="2" spans="1:8" ht="15" customHeight="1" x14ac:dyDescent="0.3">
      <c r="A2" s="88"/>
      <c r="B2" s="88"/>
      <c r="C2" s="89"/>
      <c r="D2" s="90"/>
      <c r="E2" s="90"/>
      <c r="F2" s="88"/>
      <c r="G2" s="88"/>
      <c r="H2" s="88"/>
    </row>
    <row r="3" spans="1:8" ht="19.5" thickBot="1" x14ac:dyDescent="0.35">
      <c r="A3" s="130" t="s">
        <v>63</v>
      </c>
      <c r="B3" s="91"/>
      <c r="C3" s="89"/>
      <c r="D3" s="92"/>
      <c r="E3" s="92"/>
      <c r="F3" s="93"/>
      <c r="G3" s="91"/>
      <c r="H3" s="94" t="s">
        <v>13</v>
      </c>
    </row>
    <row r="4" spans="1:8" s="18" customFormat="1" ht="26.1" customHeight="1" x14ac:dyDescent="0.3">
      <c r="A4" s="215" t="s">
        <v>16</v>
      </c>
      <c r="B4" s="216"/>
      <c r="C4" s="216"/>
      <c r="D4" s="210" t="s">
        <v>265</v>
      </c>
      <c r="E4" s="211"/>
      <c r="F4" s="217" t="s">
        <v>118</v>
      </c>
      <c r="G4" s="218"/>
      <c r="H4" s="219" t="s">
        <v>101</v>
      </c>
    </row>
    <row r="5" spans="1:8" s="18" customFormat="1" ht="26.1" customHeight="1" thickBot="1" x14ac:dyDescent="0.35">
      <c r="A5" s="69" t="s">
        <v>141</v>
      </c>
      <c r="B5" s="70" t="s">
        <v>171</v>
      </c>
      <c r="C5" s="70" t="s">
        <v>137</v>
      </c>
      <c r="D5" s="71" t="s">
        <v>213</v>
      </c>
      <c r="E5" s="71" t="s">
        <v>254</v>
      </c>
      <c r="F5" s="72" t="s">
        <v>178</v>
      </c>
      <c r="G5" s="73" t="s">
        <v>129</v>
      </c>
      <c r="H5" s="220"/>
    </row>
    <row r="6" spans="1:8" ht="26.1" customHeight="1" thickTop="1" x14ac:dyDescent="0.3">
      <c r="A6" s="206" t="s">
        <v>22</v>
      </c>
      <c r="B6" s="207"/>
      <c r="C6" s="208"/>
      <c r="D6" s="164">
        <f>D7+D12+D16+D20+D23</f>
        <v>1263075</v>
      </c>
      <c r="E6" s="164">
        <f>E7+E12+E16+E20+E23</f>
        <v>1337698</v>
      </c>
      <c r="F6" s="157">
        <f>E6-D6</f>
        <v>74623</v>
      </c>
      <c r="G6" s="157"/>
      <c r="H6" s="158" t="s">
        <v>261</v>
      </c>
    </row>
    <row r="7" spans="1:8" ht="26.1" customHeight="1" x14ac:dyDescent="0.3">
      <c r="A7" s="74" t="s">
        <v>57</v>
      </c>
      <c r="B7" s="75"/>
      <c r="C7" s="76"/>
      <c r="D7" s="159">
        <f>D8</f>
        <v>969520</v>
      </c>
      <c r="E7" s="159">
        <f>E8</f>
        <v>1039363</v>
      </c>
      <c r="F7" s="157">
        <f t="shared" ref="F7:F26" si="0">E7-D7</f>
        <v>69843</v>
      </c>
      <c r="G7" s="157"/>
      <c r="H7" s="158"/>
    </row>
    <row r="8" spans="1:8" ht="26.1" customHeight="1" x14ac:dyDescent="0.3">
      <c r="A8" s="77"/>
      <c r="B8" s="75" t="s">
        <v>57</v>
      </c>
      <c r="C8" s="76"/>
      <c r="D8" s="159">
        <f>D9+D10</f>
        <v>969520</v>
      </c>
      <c r="E8" s="159">
        <f>E9+E10</f>
        <v>1039363</v>
      </c>
      <c r="F8" s="157">
        <f t="shared" si="0"/>
        <v>69843</v>
      </c>
      <c r="G8" s="157"/>
      <c r="H8" s="158"/>
    </row>
    <row r="9" spans="1:8" ht="99" customHeight="1" x14ac:dyDescent="0.3">
      <c r="A9" s="213"/>
      <c r="B9" s="212"/>
      <c r="C9" s="75" t="s">
        <v>41</v>
      </c>
      <c r="D9" s="159">
        <v>949439</v>
      </c>
      <c r="E9" s="159">
        <v>1019165</v>
      </c>
      <c r="F9" s="157">
        <f t="shared" si="0"/>
        <v>69726</v>
      </c>
      <c r="G9" s="157"/>
      <c r="H9" s="160" t="s">
        <v>266</v>
      </c>
    </row>
    <row r="10" spans="1:8" ht="114" customHeight="1" x14ac:dyDescent="0.3">
      <c r="A10" s="213"/>
      <c r="B10" s="212"/>
      <c r="C10" s="75" t="s">
        <v>33</v>
      </c>
      <c r="D10" s="159">
        <v>20081</v>
      </c>
      <c r="E10" s="159">
        <v>20198</v>
      </c>
      <c r="F10" s="157">
        <f t="shared" si="0"/>
        <v>117</v>
      </c>
      <c r="G10" s="157"/>
      <c r="H10" s="160" t="s">
        <v>262</v>
      </c>
    </row>
    <row r="11" spans="1:8" ht="35.25" hidden="1" customHeight="1" x14ac:dyDescent="0.3">
      <c r="A11" s="214"/>
      <c r="B11" s="212"/>
      <c r="C11" s="75" t="s">
        <v>48</v>
      </c>
      <c r="D11" s="135"/>
      <c r="E11" s="135"/>
      <c r="F11" s="157">
        <f t="shared" si="0"/>
        <v>0</v>
      </c>
      <c r="G11" s="157">
        <f t="shared" ref="G11" si="1">D11-E11</f>
        <v>0</v>
      </c>
      <c r="H11" s="160"/>
    </row>
    <row r="12" spans="1:8" ht="26.1" customHeight="1" x14ac:dyDescent="0.3">
      <c r="A12" s="74" t="s">
        <v>43</v>
      </c>
      <c r="B12" s="75"/>
      <c r="C12" s="75"/>
      <c r="D12" s="135">
        <f>D13</f>
        <v>155100</v>
      </c>
      <c r="E12" s="135">
        <f>E13</f>
        <v>155100</v>
      </c>
      <c r="F12" s="157"/>
      <c r="G12" s="157"/>
      <c r="H12" s="194"/>
    </row>
    <row r="13" spans="1:8" ht="26.1" customHeight="1" x14ac:dyDescent="0.3">
      <c r="A13" s="78"/>
      <c r="B13" s="75" t="s">
        <v>43</v>
      </c>
      <c r="C13" s="75"/>
      <c r="D13" s="135">
        <f>D14+D15</f>
        <v>155100</v>
      </c>
      <c r="E13" s="135">
        <f>E14+E15</f>
        <v>155100</v>
      </c>
      <c r="F13" s="157"/>
      <c r="G13" s="157"/>
      <c r="H13" s="194"/>
    </row>
    <row r="14" spans="1:8" ht="51.75" customHeight="1" x14ac:dyDescent="0.3">
      <c r="A14" s="78"/>
      <c r="B14" s="3"/>
      <c r="C14" s="79" t="s">
        <v>20</v>
      </c>
      <c r="D14" s="135">
        <v>93510</v>
      </c>
      <c r="E14" s="135">
        <v>93510</v>
      </c>
      <c r="F14" s="157"/>
      <c r="G14" s="157"/>
      <c r="H14" s="160" t="s">
        <v>8</v>
      </c>
    </row>
    <row r="15" spans="1:8" ht="32.25" customHeight="1" x14ac:dyDescent="0.3">
      <c r="A15" s="78"/>
      <c r="B15" s="205"/>
      <c r="C15" s="80" t="s">
        <v>24</v>
      </c>
      <c r="D15" s="135">
        <v>61590</v>
      </c>
      <c r="E15" s="135">
        <v>61590</v>
      </c>
      <c r="F15" s="157"/>
      <c r="G15" s="157"/>
      <c r="H15" s="160"/>
    </row>
    <row r="16" spans="1:8" ht="26.1" customHeight="1" x14ac:dyDescent="0.3">
      <c r="A16" s="74" t="s">
        <v>169</v>
      </c>
      <c r="B16" s="75"/>
      <c r="C16" s="75"/>
      <c r="D16" s="135">
        <f>D17</f>
        <v>3000</v>
      </c>
      <c r="E16" s="135">
        <f>E17</f>
        <v>3000</v>
      </c>
      <c r="F16" s="157"/>
      <c r="G16" s="157"/>
      <c r="H16" s="160"/>
    </row>
    <row r="17" spans="1:8" ht="26.1" customHeight="1" x14ac:dyDescent="0.3">
      <c r="A17" s="202"/>
      <c r="B17" s="75" t="s">
        <v>169</v>
      </c>
      <c r="C17" s="75"/>
      <c r="D17" s="135">
        <f>D18+D19</f>
        <v>3000</v>
      </c>
      <c r="E17" s="135">
        <f>E18+E19</f>
        <v>3000</v>
      </c>
      <c r="F17" s="157"/>
      <c r="G17" s="157"/>
      <c r="H17" s="160"/>
    </row>
    <row r="18" spans="1:8" ht="30.75" customHeight="1" x14ac:dyDescent="0.3">
      <c r="A18" s="203"/>
      <c r="B18" s="3"/>
      <c r="C18" s="75" t="s">
        <v>23</v>
      </c>
      <c r="D18" s="135">
        <v>0</v>
      </c>
      <c r="E18" s="135">
        <v>1000</v>
      </c>
      <c r="F18" s="157">
        <f t="shared" si="0"/>
        <v>1000</v>
      </c>
      <c r="G18" s="157"/>
      <c r="H18" s="160"/>
    </row>
    <row r="19" spans="1:8" ht="33" customHeight="1" x14ac:dyDescent="0.3">
      <c r="A19" s="204"/>
      <c r="B19" s="201"/>
      <c r="C19" s="82" t="s">
        <v>120</v>
      </c>
      <c r="D19" s="135">
        <v>3000</v>
      </c>
      <c r="E19" s="135">
        <v>2000</v>
      </c>
      <c r="F19" s="157"/>
      <c r="G19" s="157">
        <f>D19-E19</f>
        <v>1000</v>
      </c>
      <c r="H19" s="160"/>
    </row>
    <row r="20" spans="1:8" ht="26.1" customHeight="1" x14ac:dyDescent="0.3">
      <c r="A20" s="74" t="s">
        <v>182</v>
      </c>
      <c r="B20" s="75"/>
      <c r="C20" s="75"/>
      <c r="D20" s="135">
        <f>D21</f>
        <v>123820</v>
      </c>
      <c r="E20" s="135">
        <f>E21</f>
        <v>123820</v>
      </c>
      <c r="F20" s="157"/>
      <c r="G20" s="157"/>
      <c r="H20" s="195"/>
    </row>
    <row r="21" spans="1:8" ht="26.1" customHeight="1" x14ac:dyDescent="0.3">
      <c r="A21" s="77"/>
      <c r="B21" s="75" t="s">
        <v>182</v>
      </c>
      <c r="C21" s="75"/>
      <c r="D21" s="135">
        <f>D22</f>
        <v>123820</v>
      </c>
      <c r="E21" s="135">
        <f>E22</f>
        <v>123820</v>
      </c>
      <c r="F21" s="157"/>
      <c r="G21" s="157"/>
      <c r="H21" s="195"/>
    </row>
    <row r="22" spans="1:8" ht="58.5" customHeight="1" x14ac:dyDescent="0.3">
      <c r="A22" s="81"/>
      <c r="B22" s="83"/>
      <c r="C22" s="84" t="s">
        <v>26</v>
      </c>
      <c r="D22" s="135">
        <v>123820</v>
      </c>
      <c r="E22" s="135">
        <v>123820</v>
      </c>
      <c r="F22" s="157"/>
      <c r="G22" s="157"/>
      <c r="H22" s="158" t="s">
        <v>264</v>
      </c>
    </row>
    <row r="23" spans="1:8" ht="26.1" customHeight="1" x14ac:dyDescent="0.3">
      <c r="A23" s="74" t="s">
        <v>136</v>
      </c>
      <c r="B23" s="75"/>
      <c r="C23" s="75"/>
      <c r="D23" s="135">
        <f>D24</f>
        <v>11635</v>
      </c>
      <c r="E23" s="135">
        <f>E24</f>
        <v>16415</v>
      </c>
      <c r="F23" s="157">
        <f t="shared" si="0"/>
        <v>4780</v>
      </c>
      <c r="G23" s="157"/>
      <c r="H23" s="194"/>
    </row>
    <row r="24" spans="1:8" ht="26.1" customHeight="1" x14ac:dyDescent="0.3">
      <c r="A24" s="78"/>
      <c r="B24" s="75" t="s">
        <v>136</v>
      </c>
      <c r="C24" s="75"/>
      <c r="D24" s="135">
        <f>D25+D26+D27</f>
        <v>11635</v>
      </c>
      <c r="E24" s="135">
        <f>E25+E26+E27</f>
        <v>16415</v>
      </c>
      <c r="F24" s="157">
        <f t="shared" si="0"/>
        <v>4780</v>
      </c>
      <c r="G24" s="157"/>
      <c r="H24" s="194"/>
    </row>
    <row r="25" spans="1:8" ht="33" customHeight="1" x14ac:dyDescent="0.3">
      <c r="A25" s="78"/>
      <c r="B25" s="79"/>
      <c r="C25" s="84" t="s">
        <v>114</v>
      </c>
      <c r="D25" s="135">
        <v>5</v>
      </c>
      <c r="E25" s="135">
        <v>5</v>
      </c>
      <c r="F25" s="157"/>
      <c r="G25" s="157"/>
      <c r="H25" s="194"/>
    </row>
    <row r="26" spans="1:8" ht="78" customHeight="1" x14ac:dyDescent="0.3">
      <c r="A26" s="78"/>
      <c r="B26" s="79"/>
      <c r="C26" s="82" t="s">
        <v>77</v>
      </c>
      <c r="D26" s="135">
        <v>11180</v>
      </c>
      <c r="E26" s="135">
        <v>15960</v>
      </c>
      <c r="F26" s="157">
        <f t="shared" si="0"/>
        <v>4780</v>
      </c>
      <c r="G26" s="157"/>
      <c r="H26" s="196" t="s">
        <v>263</v>
      </c>
    </row>
    <row r="27" spans="1:8" ht="72.75" customHeight="1" thickBot="1" x14ac:dyDescent="0.35">
      <c r="A27" s="85"/>
      <c r="B27" s="86"/>
      <c r="C27" s="87" t="s">
        <v>12</v>
      </c>
      <c r="D27" s="137">
        <v>450</v>
      </c>
      <c r="E27" s="137">
        <v>450</v>
      </c>
      <c r="F27" s="165"/>
      <c r="G27" s="165"/>
      <c r="H27" s="197" t="s">
        <v>214</v>
      </c>
    </row>
    <row r="30" spans="1:8" x14ac:dyDescent="0.3">
      <c r="H30" s="18" t="s">
        <v>156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22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Q62"/>
  <sheetViews>
    <sheetView zoomScale="90" zoomScaleNormal="90" zoomScaleSheetLayoutView="75" workbookViewId="0">
      <selection sqref="A1:H1"/>
    </sheetView>
  </sheetViews>
  <sheetFormatPr defaultColWidth="9" defaultRowHeight="13.5" x14ac:dyDescent="0.3"/>
  <cols>
    <col min="1" max="1" width="12.625" style="18" bestFit="1" customWidth="1"/>
    <col min="2" max="2" width="12.625" style="44" bestFit="1" customWidth="1"/>
    <col min="3" max="3" width="18.25" style="44" bestFit="1" customWidth="1"/>
    <col min="4" max="4" width="17" style="18" bestFit="1" customWidth="1"/>
    <col min="5" max="5" width="17" style="18" customWidth="1"/>
    <col min="6" max="6" width="14.75" style="18" bestFit="1" customWidth="1"/>
    <col min="7" max="7" width="13.75" style="18" customWidth="1"/>
    <col min="8" max="8" width="42.625" style="43" customWidth="1"/>
    <col min="9" max="9" width="10" style="18" customWidth="1"/>
    <col min="10" max="10" width="12" style="18" bestFit="1" customWidth="1"/>
    <col min="11" max="251" width="10" style="18" customWidth="1"/>
    <col min="252" max="16384" width="9" style="14"/>
  </cols>
  <sheetData>
    <row r="1" spans="1:10" ht="39" customHeight="1" x14ac:dyDescent="0.3">
      <c r="A1" s="209" t="s">
        <v>238</v>
      </c>
      <c r="B1" s="209"/>
      <c r="C1" s="209"/>
      <c r="D1" s="209"/>
      <c r="E1" s="209"/>
      <c r="F1" s="209"/>
      <c r="G1" s="209"/>
      <c r="H1" s="209"/>
    </row>
    <row r="2" spans="1:10" ht="25.5" x14ac:dyDescent="0.3">
      <c r="A2" s="88"/>
      <c r="B2" s="88"/>
      <c r="C2" s="88"/>
      <c r="D2" s="95"/>
      <c r="E2" s="95"/>
      <c r="F2" s="88"/>
      <c r="G2" s="88"/>
      <c r="H2" s="96"/>
    </row>
    <row r="3" spans="1:10" s="18" customFormat="1" ht="14.25" thickBot="1" x14ac:dyDescent="0.35">
      <c r="A3" s="131" t="s">
        <v>56</v>
      </c>
      <c r="B3" s="89"/>
      <c r="C3" s="89"/>
      <c r="D3" s="98"/>
      <c r="E3" s="98"/>
      <c r="F3" s="98"/>
      <c r="G3" s="97"/>
      <c r="H3" s="99" t="s">
        <v>92</v>
      </c>
    </row>
    <row r="4" spans="1:10" ht="24.95" customHeight="1" x14ac:dyDescent="0.3">
      <c r="A4" s="225" t="s">
        <v>16</v>
      </c>
      <c r="B4" s="226"/>
      <c r="C4" s="227"/>
      <c r="D4" s="223" t="s">
        <v>72</v>
      </c>
      <c r="E4" s="224"/>
      <c r="F4" s="228" t="s">
        <v>125</v>
      </c>
      <c r="G4" s="229"/>
      <c r="H4" s="230" t="s">
        <v>30</v>
      </c>
    </row>
    <row r="5" spans="1:10" ht="24.95" customHeight="1" thickBot="1" x14ac:dyDescent="0.35">
      <c r="A5" s="174" t="s">
        <v>141</v>
      </c>
      <c r="B5" s="175" t="s">
        <v>171</v>
      </c>
      <c r="C5" s="175" t="s">
        <v>137</v>
      </c>
      <c r="D5" s="176" t="s">
        <v>239</v>
      </c>
      <c r="E5" s="176" t="s">
        <v>254</v>
      </c>
      <c r="F5" s="177" t="s">
        <v>178</v>
      </c>
      <c r="G5" s="177" t="s">
        <v>129</v>
      </c>
      <c r="H5" s="231"/>
    </row>
    <row r="6" spans="1:10" ht="27" customHeight="1" thickTop="1" x14ac:dyDescent="0.3">
      <c r="A6" s="232" t="s">
        <v>119</v>
      </c>
      <c r="B6" s="233"/>
      <c r="C6" s="233"/>
      <c r="D6" s="167">
        <f>D7+D25+D30+D56+D59</f>
        <v>1263075</v>
      </c>
      <c r="E6" s="167">
        <f>E7+E25+E30+E56+E59</f>
        <v>1337698</v>
      </c>
      <c r="F6" s="167">
        <f>E6-D6</f>
        <v>74623</v>
      </c>
      <c r="G6" s="168"/>
      <c r="H6" s="158" t="s">
        <v>261</v>
      </c>
      <c r="J6" s="101"/>
    </row>
    <row r="7" spans="1:10" ht="24.75" customHeight="1" x14ac:dyDescent="0.3">
      <c r="A7" s="178" t="s">
        <v>140</v>
      </c>
      <c r="B7" s="179"/>
      <c r="C7" s="179"/>
      <c r="D7" s="169">
        <f>D8+D15+D18</f>
        <v>861241</v>
      </c>
      <c r="E7" s="169">
        <f>E8+E15+E18</f>
        <v>940049</v>
      </c>
      <c r="F7" s="167">
        <f t="shared" ref="F7:F20" si="0">E7-D7</f>
        <v>78808</v>
      </c>
      <c r="G7" s="168"/>
      <c r="H7" s="170"/>
    </row>
    <row r="8" spans="1:10" ht="24.75" customHeight="1" x14ac:dyDescent="0.3">
      <c r="A8" s="236"/>
      <c r="B8" s="180" t="s">
        <v>179</v>
      </c>
      <c r="C8" s="180"/>
      <c r="D8" s="169">
        <f>SUM(D9:D14)</f>
        <v>787246</v>
      </c>
      <c r="E8" s="169">
        <f>SUM(E9:E14)</f>
        <v>866053</v>
      </c>
      <c r="F8" s="167">
        <f t="shared" si="0"/>
        <v>78807</v>
      </c>
      <c r="G8" s="168"/>
      <c r="H8" s="170"/>
      <c r="I8" s="67"/>
    </row>
    <row r="9" spans="1:10" ht="48" customHeight="1" x14ac:dyDescent="0.3">
      <c r="A9" s="237"/>
      <c r="B9" s="234"/>
      <c r="C9" s="180" t="s">
        <v>25</v>
      </c>
      <c r="D9" s="171">
        <v>515672</v>
      </c>
      <c r="E9" s="171">
        <v>564648</v>
      </c>
      <c r="F9" s="167">
        <f t="shared" si="0"/>
        <v>48976</v>
      </c>
      <c r="G9" s="168"/>
      <c r="H9" s="172" t="s">
        <v>248</v>
      </c>
    </row>
    <row r="10" spans="1:10" ht="63" customHeight="1" x14ac:dyDescent="0.3">
      <c r="A10" s="237"/>
      <c r="B10" s="235"/>
      <c r="C10" s="180" t="s">
        <v>50</v>
      </c>
      <c r="D10" s="171">
        <v>142790</v>
      </c>
      <c r="E10" s="171">
        <v>158157</v>
      </c>
      <c r="F10" s="167">
        <f t="shared" si="0"/>
        <v>15367</v>
      </c>
      <c r="G10" s="168"/>
      <c r="H10" s="172" t="s">
        <v>249</v>
      </c>
    </row>
    <row r="11" spans="1:10" ht="35.25" customHeight="1" x14ac:dyDescent="0.3">
      <c r="A11" s="237"/>
      <c r="B11" s="235"/>
      <c r="C11" s="180" t="s">
        <v>229</v>
      </c>
      <c r="D11" s="171">
        <v>1383</v>
      </c>
      <c r="E11" s="171">
        <v>1500</v>
      </c>
      <c r="F11" s="167">
        <f t="shared" si="0"/>
        <v>117</v>
      </c>
      <c r="G11" s="168"/>
      <c r="H11" s="172" t="s">
        <v>253</v>
      </c>
    </row>
    <row r="12" spans="1:10" ht="35.25" customHeight="1" x14ac:dyDescent="0.3">
      <c r="A12" s="237"/>
      <c r="B12" s="235"/>
      <c r="C12" s="181" t="s">
        <v>126</v>
      </c>
      <c r="D12" s="171">
        <v>57204</v>
      </c>
      <c r="E12" s="171">
        <v>60234</v>
      </c>
      <c r="F12" s="167">
        <f t="shared" si="0"/>
        <v>3030</v>
      </c>
      <c r="G12" s="168"/>
      <c r="H12" s="172" t="s">
        <v>250</v>
      </c>
    </row>
    <row r="13" spans="1:10" ht="81.75" customHeight="1" x14ac:dyDescent="0.3">
      <c r="A13" s="237"/>
      <c r="B13" s="235"/>
      <c r="C13" s="181" t="s">
        <v>102</v>
      </c>
      <c r="D13" s="171">
        <v>67855</v>
      </c>
      <c r="E13" s="171">
        <v>79172</v>
      </c>
      <c r="F13" s="167">
        <f t="shared" si="0"/>
        <v>11317</v>
      </c>
      <c r="G13" s="168"/>
      <c r="H13" s="172" t="s">
        <v>256</v>
      </c>
    </row>
    <row r="14" spans="1:10" ht="84.75" customHeight="1" x14ac:dyDescent="0.3">
      <c r="A14" s="237"/>
      <c r="B14" s="233"/>
      <c r="C14" s="180" t="s">
        <v>29</v>
      </c>
      <c r="D14" s="171">
        <v>2342</v>
      </c>
      <c r="E14" s="171">
        <v>2342</v>
      </c>
      <c r="F14" s="167"/>
      <c r="G14" s="168"/>
      <c r="H14" s="172" t="s">
        <v>210</v>
      </c>
    </row>
    <row r="15" spans="1:10" ht="24.75" customHeight="1" x14ac:dyDescent="0.3">
      <c r="A15" s="237"/>
      <c r="B15" s="180" t="s">
        <v>36</v>
      </c>
      <c r="C15" s="180"/>
      <c r="D15" s="169">
        <f>SUM(D16:D17)</f>
        <v>2845</v>
      </c>
      <c r="E15" s="169">
        <f>SUM(E16:E17)</f>
        <v>2845</v>
      </c>
      <c r="F15" s="167"/>
      <c r="G15" s="168"/>
      <c r="H15" s="170"/>
    </row>
    <row r="16" spans="1:10" ht="52.5" customHeight="1" x14ac:dyDescent="0.3">
      <c r="A16" s="237"/>
      <c r="B16" s="234"/>
      <c r="C16" s="180" t="s">
        <v>18</v>
      </c>
      <c r="D16" s="173">
        <v>2815</v>
      </c>
      <c r="E16" s="173">
        <v>2815</v>
      </c>
      <c r="F16" s="167"/>
      <c r="G16" s="168"/>
      <c r="H16" s="172" t="s">
        <v>235</v>
      </c>
    </row>
    <row r="17" spans="1:10" ht="49.5" customHeight="1" x14ac:dyDescent="0.3">
      <c r="A17" s="237"/>
      <c r="B17" s="233"/>
      <c r="C17" s="180" t="s">
        <v>51</v>
      </c>
      <c r="D17" s="173">
        <v>30</v>
      </c>
      <c r="E17" s="173">
        <v>30</v>
      </c>
      <c r="F17" s="167"/>
      <c r="G17" s="168"/>
      <c r="H17" s="172" t="s">
        <v>226</v>
      </c>
    </row>
    <row r="18" spans="1:10" ht="29.25" customHeight="1" x14ac:dyDescent="0.3">
      <c r="A18" s="237"/>
      <c r="B18" s="180" t="s">
        <v>131</v>
      </c>
      <c r="C18" s="180"/>
      <c r="D18" s="169">
        <f>SUM(D19:D24)</f>
        <v>71150</v>
      </c>
      <c r="E18" s="169">
        <f>SUM(E19:E24)</f>
        <v>71151</v>
      </c>
      <c r="F18" s="167">
        <f t="shared" si="0"/>
        <v>1</v>
      </c>
      <c r="G18" s="168"/>
      <c r="H18" s="170"/>
    </row>
    <row r="19" spans="1:10" ht="72" customHeight="1" x14ac:dyDescent="0.3">
      <c r="A19" s="237"/>
      <c r="B19" s="234"/>
      <c r="C19" s="180" t="s">
        <v>15</v>
      </c>
      <c r="D19" s="173">
        <v>1790</v>
      </c>
      <c r="E19" s="173">
        <v>1790</v>
      </c>
      <c r="F19" s="167"/>
      <c r="G19" s="168"/>
      <c r="H19" s="172" t="s">
        <v>227</v>
      </c>
    </row>
    <row r="20" spans="1:10" ht="188.25" customHeight="1" x14ac:dyDescent="0.3">
      <c r="A20" s="237"/>
      <c r="B20" s="235"/>
      <c r="C20" s="181" t="s">
        <v>103</v>
      </c>
      <c r="D20" s="173">
        <v>22639</v>
      </c>
      <c r="E20" s="173">
        <v>22640</v>
      </c>
      <c r="F20" s="167">
        <f t="shared" si="0"/>
        <v>1</v>
      </c>
      <c r="G20" s="168"/>
      <c r="H20" s="172" t="s">
        <v>228</v>
      </c>
    </row>
    <row r="21" spans="1:10" ht="126" customHeight="1" x14ac:dyDescent="0.3">
      <c r="A21" s="237"/>
      <c r="B21" s="235"/>
      <c r="C21" s="180" t="s">
        <v>27</v>
      </c>
      <c r="D21" s="173">
        <v>22600</v>
      </c>
      <c r="E21" s="173">
        <v>22600</v>
      </c>
      <c r="F21" s="167"/>
      <c r="G21" s="168"/>
      <c r="H21" s="172" t="s">
        <v>237</v>
      </c>
    </row>
    <row r="22" spans="1:10" ht="153" customHeight="1" x14ac:dyDescent="0.3">
      <c r="A22" s="237"/>
      <c r="B22" s="235"/>
      <c r="C22" s="180" t="s">
        <v>32</v>
      </c>
      <c r="D22" s="173">
        <v>9770</v>
      </c>
      <c r="E22" s="173">
        <v>9770</v>
      </c>
      <c r="F22" s="167"/>
      <c r="G22" s="168"/>
      <c r="H22" s="172" t="s">
        <v>185</v>
      </c>
    </row>
    <row r="23" spans="1:10" ht="49.5" customHeight="1" x14ac:dyDescent="0.3">
      <c r="A23" s="237"/>
      <c r="B23" s="235"/>
      <c r="C23" s="180" t="s">
        <v>19</v>
      </c>
      <c r="D23" s="173">
        <v>12860</v>
      </c>
      <c r="E23" s="173">
        <v>12860</v>
      </c>
      <c r="F23" s="167"/>
      <c r="G23" s="168"/>
      <c r="H23" s="172" t="s">
        <v>212</v>
      </c>
    </row>
    <row r="24" spans="1:10" ht="49.5" customHeight="1" x14ac:dyDescent="0.3">
      <c r="A24" s="232"/>
      <c r="B24" s="233"/>
      <c r="C24" s="180" t="s">
        <v>34</v>
      </c>
      <c r="D24" s="173">
        <v>1491</v>
      </c>
      <c r="E24" s="173">
        <v>1491</v>
      </c>
      <c r="F24" s="167"/>
      <c r="G24" s="168"/>
      <c r="H24" s="172" t="s">
        <v>1</v>
      </c>
    </row>
    <row r="25" spans="1:10" ht="24.75" customHeight="1" x14ac:dyDescent="0.3">
      <c r="A25" s="178" t="s">
        <v>53</v>
      </c>
      <c r="B25" s="180"/>
      <c r="C25" s="180"/>
      <c r="D25" s="169">
        <f>SUM(D27:D29)</f>
        <v>40073</v>
      </c>
      <c r="E25" s="169">
        <f>SUM(E27:E29)</f>
        <v>40073</v>
      </c>
      <c r="F25" s="167"/>
      <c r="G25" s="168"/>
      <c r="H25" s="170"/>
    </row>
    <row r="26" spans="1:10" ht="24.75" customHeight="1" x14ac:dyDescent="0.3">
      <c r="A26" s="236"/>
      <c r="B26" s="180" t="s">
        <v>174</v>
      </c>
      <c r="C26" s="180"/>
      <c r="D26" s="169">
        <f>D27+D28+D29</f>
        <v>40073</v>
      </c>
      <c r="E26" s="169">
        <f>E27+E28+E29</f>
        <v>40073</v>
      </c>
      <c r="F26" s="167"/>
      <c r="G26" s="168"/>
      <c r="H26" s="170"/>
    </row>
    <row r="27" spans="1:10" ht="26.25" customHeight="1" x14ac:dyDescent="0.3">
      <c r="A27" s="237"/>
      <c r="B27" s="180"/>
      <c r="C27" s="180" t="s">
        <v>174</v>
      </c>
      <c r="D27" s="173">
        <v>15625</v>
      </c>
      <c r="E27" s="173">
        <v>15625</v>
      </c>
      <c r="F27" s="167"/>
      <c r="G27" s="168"/>
      <c r="H27" s="172" t="s">
        <v>230</v>
      </c>
    </row>
    <row r="28" spans="1:10" ht="27" customHeight="1" x14ac:dyDescent="0.3">
      <c r="A28" s="237"/>
      <c r="B28" s="180"/>
      <c r="C28" s="180" t="s">
        <v>17</v>
      </c>
      <c r="D28" s="173">
        <v>12415</v>
      </c>
      <c r="E28" s="173">
        <v>12415</v>
      </c>
      <c r="F28" s="167"/>
      <c r="G28" s="168"/>
      <c r="H28" s="172" t="s">
        <v>80</v>
      </c>
    </row>
    <row r="29" spans="1:10" ht="90" customHeight="1" x14ac:dyDescent="0.3">
      <c r="A29" s="232"/>
      <c r="B29" s="180"/>
      <c r="C29" s="180" t="s">
        <v>11</v>
      </c>
      <c r="D29" s="173">
        <v>12033</v>
      </c>
      <c r="E29" s="173">
        <v>12033</v>
      </c>
      <c r="F29" s="167"/>
      <c r="G29" s="168"/>
      <c r="H29" s="172" t="s">
        <v>231</v>
      </c>
    </row>
    <row r="30" spans="1:10" ht="24.75" customHeight="1" x14ac:dyDescent="0.3">
      <c r="A30" s="178" t="s">
        <v>132</v>
      </c>
      <c r="B30" s="180"/>
      <c r="C30" s="180"/>
      <c r="D30" s="169">
        <f>D31+D37+D46</f>
        <v>342953</v>
      </c>
      <c r="E30" s="169">
        <f>E31+E37+E46</f>
        <v>338768</v>
      </c>
      <c r="F30" s="167"/>
      <c r="G30" s="168">
        <v>4185</v>
      </c>
      <c r="H30" s="170"/>
      <c r="J30" s="67"/>
    </row>
    <row r="31" spans="1:10" ht="24.75" customHeight="1" x14ac:dyDescent="0.3">
      <c r="A31" s="236"/>
      <c r="B31" s="180" t="s">
        <v>131</v>
      </c>
      <c r="C31" s="180"/>
      <c r="D31" s="169">
        <f>SUM(D32:D36)</f>
        <v>216605</v>
      </c>
      <c r="E31" s="169">
        <f>SUM(E32:E36)</f>
        <v>212420</v>
      </c>
      <c r="F31" s="167"/>
      <c r="G31" s="168">
        <v>4185</v>
      </c>
      <c r="H31" s="170"/>
    </row>
    <row r="32" spans="1:10" ht="121.5" customHeight="1" x14ac:dyDescent="0.3">
      <c r="A32" s="237"/>
      <c r="B32" s="180"/>
      <c r="C32" s="181" t="s">
        <v>128</v>
      </c>
      <c r="D32" s="182">
        <v>108477</v>
      </c>
      <c r="E32" s="182">
        <v>106335</v>
      </c>
      <c r="F32" s="167"/>
      <c r="G32" s="168">
        <v>2142</v>
      </c>
      <c r="H32" s="183" t="s">
        <v>257</v>
      </c>
      <c r="I32" s="67"/>
    </row>
    <row r="33" spans="1:251" ht="96" customHeight="1" x14ac:dyDescent="0.3">
      <c r="A33" s="237"/>
      <c r="B33" s="184"/>
      <c r="C33" s="181" t="s">
        <v>188</v>
      </c>
      <c r="D33" s="182">
        <v>68003</v>
      </c>
      <c r="E33" s="182">
        <v>68003</v>
      </c>
      <c r="F33" s="167"/>
      <c r="G33" s="168"/>
      <c r="H33" s="172" t="s">
        <v>232</v>
      </c>
    </row>
    <row r="34" spans="1:251" ht="50.25" customHeight="1" x14ac:dyDescent="0.3">
      <c r="A34" s="237"/>
      <c r="B34" s="180"/>
      <c r="C34" s="181" t="s">
        <v>47</v>
      </c>
      <c r="D34" s="182">
        <v>20064</v>
      </c>
      <c r="E34" s="182">
        <v>18130</v>
      </c>
      <c r="F34" s="167"/>
      <c r="G34" s="168">
        <v>1934</v>
      </c>
      <c r="H34" s="183" t="s">
        <v>233</v>
      </c>
    </row>
    <row r="35" spans="1:251" ht="100.5" customHeight="1" x14ac:dyDescent="0.3">
      <c r="A35" s="237"/>
      <c r="B35" s="184"/>
      <c r="C35" s="180" t="s">
        <v>46</v>
      </c>
      <c r="D35" s="173">
        <v>8000</v>
      </c>
      <c r="E35" s="173">
        <v>8000</v>
      </c>
      <c r="F35" s="167"/>
      <c r="G35" s="168"/>
      <c r="H35" s="172" t="s">
        <v>234</v>
      </c>
    </row>
    <row r="36" spans="1:251" ht="92.25" customHeight="1" x14ac:dyDescent="0.3">
      <c r="A36" s="237"/>
      <c r="B36" s="184"/>
      <c r="C36" s="180" t="s">
        <v>21</v>
      </c>
      <c r="D36" s="173">
        <v>12061</v>
      </c>
      <c r="E36" s="173">
        <v>11952</v>
      </c>
      <c r="F36" s="167"/>
      <c r="G36" s="168">
        <v>109</v>
      </c>
      <c r="H36" s="185" t="s">
        <v>258</v>
      </c>
    </row>
    <row r="37" spans="1:251" ht="24.75" customHeight="1" x14ac:dyDescent="0.3">
      <c r="A37" s="237"/>
      <c r="B37" s="184" t="s">
        <v>138</v>
      </c>
      <c r="C37" s="180"/>
      <c r="D37" s="186">
        <f>SUM(D38:D45)</f>
        <v>33495</v>
      </c>
      <c r="E37" s="186">
        <f>SUM(E38:E45)</f>
        <v>33495</v>
      </c>
      <c r="F37" s="167"/>
      <c r="G37" s="168"/>
      <c r="H37" s="170"/>
    </row>
    <row r="38" spans="1:251" ht="44.25" customHeight="1" x14ac:dyDescent="0.3">
      <c r="A38" s="237"/>
      <c r="B38" s="238"/>
      <c r="C38" s="180" t="s">
        <v>10</v>
      </c>
      <c r="D38" s="173">
        <v>1008</v>
      </c>
      <c r="E38" s="173">
        <v>1008</v>
      </c>
      <c r="F38" s="167"/>
      <c r="G38" s="168"/>
      <c r="H38" s="172" t="s">
        <v>211</v>
      </c>
    </row>
    <row r="39" spans="1:251" ht="96" customHeight="1" x14ac:dyDescent="0.3">
      <c r="A39" s="237"/>
      <c r="B39" s="239"/>
      <c r="C39" s="181" t="s">
        <v>79</v>
      </c>
      <c r="D39" s="173">
        <v>1850</v>
      </c>
      <c r="E39" s="173">
        <v>1850</v>
      </c>
      <c r="F39" s="167"/>
      <c r="G39" s="168"/>
      <c r="H39" s="172" t="s">
        <v>100</v>
      </c>
    </row>
    <row r="40" spans="1:251" ht="42.75" customHeight="1" x14ac:dyDescent="0.3">
      <c r="A40" s="237"/>
      <c r="B40" s="239"/>
      <c r="C40" s="180" t="s">
        <v>14</v>
      </c>
      <c r="D40" s="173">
        <v>10224</v>
      </c>
      <c r="E40" s="173">
        <v>10224</v>
      </c>
      <c r="F40" s="167"/>
      <c r="G40" s="168"/>
      <c r="H40" s="172" t="s">
        <v>236</v>
      </c>
    </row>
    <row r="41" spans="1:251" ht="62.25" customHeight="1" x14ac:dyDescent="0.3">
      <c r="A41" s="237"/>
      <c r="B41" s="239"/>
      <c r="C41" s="180" t="s">
        <v>62</v>
      </c>
      <c r="D41" s="173">
        <v>9200</v>
      </c>
      <c r="E41" s="173">
        <v>9200</v>
      </c>
      <c r="F41" s="167"/>
      <c r="G41" s="168"/>
      <c r="H41" s="172" t="s">
        <v>259</v>
      </c>
    </row>
    <row r="42" spans="1:251" ht="51.75" customHeight="1" x14ac:dyDescent="0.3">
      <c r="A42" s="237"/>
      <c r="B42" s="239"/>
      <c r="C42" s="180" t="s">
        <v>31</v>
      </c>
      <c r="D42" s="173">
        <v>0</v>
      </c>
      <c r="E42" s="173">
        <v>0</v>
      </c>
      <c r="F42" s="167"/>
      <c r="G42" s="168"/>
      <c r="H42" s="172" t="s">
        <v>99</v>
      </c>
    </row>
    <row r="43" spans="1:251" ht="33.75" customHeight="1" x14ac:dyDescent="0.3">
      <c r="A43" s="237"/>
      <c r="B43" s="239"/>
      <c r="C43" s="180" t="s">
        <v>45</v>
      </c>
      <c r="D43" s="173">
        <v>6600</v>
      </c>
      <c r="E43" s="173">
        <v>6600</v>
      </c>
      <c r="F43" s="167"/>
      <c r="G43" s="168"/>
      <c r="H43" s="172" t="s">
        <v>2</v>
      </c>
    </row>
    <row r="44" spans="1:251" ht="45" customHeight="1" x14ac:dyDescent="0.3">
      <c r="A44" s="237"/>
      <c r="B44" s="239"/>
      <c r="C44" s="180" t="s">
        <v>39</v>
      </c>
      <c r="D44" s="173">
        <v>3500</v>
      </c>
      <c r="E44" s="173">
        <v>3500</v>
      </c>
      <c r="F44" s="167"/>
      <c r="G44" s="168"/>
      <c r="H44" s="172" t="s">
        <v>260</v>
      </c>
    </row>
    <row r="45" spans="1:251" ht="30.75" customHeight="1" x14ac:dyDescent="0.3">
      <c r="A45" s="237"/>
      <c r="B45" s="240"/>
      <c r="C45" s="180" t="s">
        <v>59</v>
      </c>
      <c r="D45" s="173">
        <v>1113</v>
      </c>
      <c r="E45" s="173">
        <v>1113</v>
      </c>
      <c r="F45" s="167"/>
      <c r="G45" s="168"/>
      <c r="H45" s="172" t="s">
        <v>4</v>
      </c>
      <c r="IO45" s="14"/>
      <c r="IP45" s="14"/>
      <c r="IQ45" s="14"/>
    </row>
    <row r="46" spans="1:251" ht="24.75" customHeight="1" x14ac:dyDescent="0.3">
      <c r="A46" s="237"/>
      <c r="B46" s="184" t="s">
        <v>132</v>
      </c>
      <c r="C46" s="180" t="s">
        <v>176</v>
      </c>
      <c r="D46" s="186">
        <f>SUM(D47:D55)</f>
        <v>92853</v>
      </c>
      <c r="E46" s="186">
        <f>SUM(E47:E55)</f>
        <v>92853</v>
      </c>
      <c r="F46" s="167"/>
      <c r="G46" s="168"/>
      <c r="H46" s="172"/>
      <c r="IO46" s="14"/>
      <c r="IP46" s="14"/>
      <c r="IQ46" s="14"/>
    </row>
    <row r="47" spans="1:251" ht="54" customHeight="1" x14ac:dyDescent="0.3">
      <c r="A47" s="237"/>
      <c r="B47" s="238"/>
      <c r="C47" s="181" t="s">
        <v>117</v>
      </c>
      <c r="D47" s="173">
        <v>4096</v>
      </c>
      <c r="E47" s="173">
        <v>4096</v>
      </c>
      <c r="F47" s="167"/>
      <c r="G47" s="168"/>
      <c r="H47" s="172" t="s">
        <v>0</v>
      </c>
      <c r="J47" s="67"/>
      <c r="IO47" s="14"/>
      <c r="IP47" s="14"/>
      <c r="IQ47" s="14"/>
    </row>
    <row r="48" spans="1:251" ht="36" customHeight="1" x14ac:dyDescent="0.3">
      <c r="A48" s="237"/>
      <c r="B48" s="239"/>
      <c r="C48" s="181" t="s">
        <v>123</v>
      </c>
      <c r="D48" s="173">
        <v>5040</v>
      </c>
      <c r="E48" s="173">
        <v>5040</v>
      </c>
      <c r="F48" s="167"/>
      <c r="G48" s="168"/>
      <c r="H48" s="172" t="s">
        <v>3</v>
      </c>
      <c r="J48" s="67"/>
      <c r="IO48" s="14"/>
      <c r="IP48" s="14"/>
      <c r="IQ48" s="14"/>
    </row>
    <row r="49" spans="1:251" ht="42.75" customHeight="1" x14ac:dyDescent="0.3">
      <c r="A49" s="237"/>
      <c r="B49" s="239"/>
      <c r="C49" s="181" t="s">
        <v>127</v>
      </c>
      <c r="D49" s="173">
        <v>1141</v>
      </c>
      <c r="E49" s="173">
        <v>1141</v>
      </c>
      <c r="F49" s="167"/>
      <c r="G49" s="168"/>
      <c r="H49" s="172" t="s">
        <v>186</v>
      </c>
      <c r="J49" s="67"/>
      <c r="IO49" s="14"/>
      <c r="IP49" s="14"/>
      <c r="IQ49" s="14"/>
    </row>
    <row r="50" spans="1:251" ht="46.5" customHeight="1" x14ac:dyDescent="0.3">
      <c r="A50" s="237"/>
      <c r="B50" s="239"/>
      <c r="C50" s="181" t="s">
        <v>122</v>
      </c>
      <c r="D50" s="173">
        <v>1366</v>
      </c>
      <c r="E50" s="173">
        <v>1366</v>
      </c>
      <c r="F50" s="167"/>
      <c r="G50" s="168"/>
      <c r="H50" s="172" t="s">
        <v>6</v>
      </c>
      <c r="J50" s="67"/>
      <c r="IO50" s="14"/>
      <c r="IP50" s="14"/>
      <c r="IQ50" s="14"/>
    </row>
    <row r="51" spans="1:251" ht="36" customHeight="1" x14ac:dyDescent="0.3">
      <c r="A51" s="237"/>
      <c r="B51" s="239"/>
      <c r="C51" s="181" t="s">
        <v>112</v>
      </c>
      <c r="D51" s="173">
        <v>1200</v>
      </c>
      <c r="E51" s="173">
        <v>1200</v>
      </c>
      <c r="F51" s="167"/>
      <c r="G51" s="168"/>
      <c r="H51" s="172" t="s">
        <v>5</v>
      </c>
      <c r="J51" s="67"/>
      <c r="IO51" s="14"/>
      <c r="IP51" s="14"/>
      <c r="IQ51" s="14"/>
    </row>
    <row r="52" spans="1:251" ht="36" customHeight="1" x14ac:dyDescent="0.3">
      <c r="A52" s="237"/>
      <c r="B52" s="239"/>
      <c r="C52" s="181" t="s">
        <v>116</v>
      </c>
      <c r="D52" s="173">
        <v>500</v>
      </c>
      <c r="E52" s="173">
        <v>500</v>
      </c>
      <c r="F52" s="167"/>
      <c r="G52" s="168"/>
      <c r="H52" s="172" t="s">
        <v>187</v>
      </c>
      <c r="J52" s="67"/>
      <c r="IO52" s="14"/>
      <c r="IP52" s="14"/>
      <c r="IQ52" s="14"/>
    </row>
    <row r="53" spans="1:251" ht="36" customHeight="1" x14ac:dyDescent="0.3">
      <c r="A53" s="237"/>
      <c r="B53" s="239"/>
      <c r="C53" s="181" t="s">
        <v>104</v>
      </c>
      <c r="D53" s="173">
        <v>74510</v>
      </c>
      <c r="E53" s="173">
        <v>74510</v>
      </c>
      <c r="F53" s="167"/>
      <c r="G53" s="168"/>
      <c r="H53" s="172" t="s">
        <v>267</v>
      </c>
      <c r="J53" s="67"/>
      <c r="IO53" s="14"/>
      <c r="IP53" s="14"/>
      <c r="IQ53" s="14"/>
    </row>
    <row r="54" spans="1:251" ht="42.75" customHeight="1" x14ac:dyDescent="0.3">
      <c r="A54" s="237"/>
      <c r="B54" s="239"/>
      <c r="C54" s="181" t="s">
        <v>35</v>
      </c>
      <c r="D54" s="173">
        <v>600</v>
      </c>
      <c r="E54" s="173">
        <v>600</v>
      </c>
      <c r="F54" s="167"/>
      <c r="G54" s="168"/>
      <c r="H54" s="172" t="s">
        <v>9</v>
      </c>
      <c r="J54" s="67"/>
      <c r="IO54" s="14"/>
      <c r="IP54" s="14"/>
      <c r="IQ54" s="14"/>
    </row>
    <row r="55" spans="1:251" ht="69.75" customHeight="1" x14ac:dyDescent="0.3">
      <c r="A55" s="232"/>
      <c r="B55" s="240"/>
      <c r="C55" s="181" t="s">
        <v>60</v>
      </c>
      <c r="D55" s="173">
        <v>4400</v>
      </c>
      <c r="E55" s="173">
        <v>4400</v>
      </c>
      <c r="F55" s="167"/>
      <c r="G55" s="168"/>
      <c r="H55" s="172" t="s">
        <v>192</v>
      </c>
      <c r="J55" s="67"/>
      <c r="IO55" s="14"/>
      <c r="IP55" s="14"/>
      <c r="IQ55" s="14"/>
    </row>
    <row r="56" spans="1:251" ht="24.75" customHeight="1" x14ac:dyDescent="0.3">
      <c r="A56" s="178" t="s">
        <v>134</v>
      </c>
      <c r="B56" s="180"/>
      <c r="C56" s="180"/>
      <c r="D56" s="186">
        <f>D57</f>
        <v>3808</v>
      </c>
      <c r="E56" s="186">
        <f>E57</f>
        <v>3808</v>
      </c>
      <c r="F56" s="167"/>
      <c r="G56" s="168"/>
      <c r="H56" s="170"/>
    </row>
    <row r="57" spans="1:251" ht="24.75" customHeight="1" x14ac:dyDescent="0.3">
      <c r="A57" s="221"/>
      <c r="B57" s="180" t="s">
        <v>134</v>
      </c>
      <c r="C57" s="180"/>
      <c r="D57" s="186">
        <f>D58</f>
        <v>3808</v>
      </c>
      <c r="E57" s="186">
        <f>E58</f>
        <v>3808</v>
      </c>
      <c r="F57" s="167"/>
      <c r="G57" s="168"/>
      <c r="H57" s="170"/>
    </row>
    <row r="58" spans="1:251" ht="24.75" customHeight="1" x14ac:dyDescent="0.3">
      <c r="A58" s="221"/>
      <c r="B58" s="180"/>
      <c r="C58" s="180" t="s">
        <v>134</v>
      </c>
      <c r="D58" s="173">
        <v>3808</v>
      </c>
      <c r="E58" s="173">
        <v>3808</v>
      </c>
      <c r="F58" s="167"/>
      <c r="G58" s="168"/>
      <c r="H58" s="170" t="s">
        <v>28</v>
      </c>
    </row>
    <row r="59" spans="1:251" ht="24.75" customHeight="1" x14ac:dyDescent="0.3">
      <c r="A59" s="178" t="s">
        <v>142</v>
      </c>
      <c r="B59" s="180"/>
      <c r="C59" s="180"/>
      <c r="D59" s="186">
        <f>D60</f>
        <v>15000</v>
      </c>
      <c r="E59" s="186">
        <f>E60</f>
        <v>15000</v>
      </c>
      <c r="F59" s="167"/>
      <c r="G59" s="168"/>
      <c r="H59" s="170"/>
    </row>
    <row r="60" spans="1:251" ht="24.75" customHeight="1" x14ac:dyDescent="0.3">
      <c r="A60" s="221"/>
      <c r="B60" s="180" t="s">
        <v>142</v>
      </c>
      <c r="C60" s="180"/>
      <c r="D60" s="186">
        <f>D61</f>
        <v>15000</v>
      </c>
      <c r="E60" s="186">
        <f>E61</f>
        <v>15000</v>
      </c>
      <c r="F60" s="167"/>
      <c r="G60" s="168"/>
      <c r="H60" s="170"/>
    </row>
    <row r="61" spans="1:251" ht="24.75" customHeight="1" thickBot="1" x14ac:dyDescent="0.35">
      <c r="A61" s="222"/>
      <c r="B61" s="187"/>
      <c r="C61" s="187" t="s">
        <v>142</v>
      </c>
      <c r="D61" s="188">
        <v>15000</v>
      </c>
      <c r="E61" s="188">
        <v>15000</v>
      </c>
      <c r="F61" s="166"/>
      <c r="G61" s="190"/>
      <c r="H61" s="189"/>
      <c r="J61" s="129"/>
    </row>
    <row r="62" spans="1:251" ht="26.25" customHeight="1" x14ac:dyDescent="0.3"/>
  </sheetData>
  <mergeCells count="16">
    <mergeCell ref="A57:A58"/>
    <mergeCell ref="A60:A61"/>
    <mergeCell ref="A1:H1"/>
    <mergeCell ref="D4:E4"/>
    <mergeCell ref="A4:C4"/>
    <mergeCell ref="F4:G4"/>
    <mergeCell ref="H4:H5"/>
    <mergeCell ref="A6:C6"/>
    <mergeCell ref="B9:B14"/>
    <mergeCell ref="A8:A24"/>
    <mergeCell ref="A26:A29"/>
    <mergeCell ref="A31:A55"/>
    <mergeCell ref="B16:B17"/>
    <mergeCell ref="B19:B24"/>
    <mergeCell ref="B47:B55"/>
    <mergeCell ref="B38:B45"/>
  </mergeCells>
  <phoneticPr fontId="22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0"/>
  <sheetViews>
    <sheetView zoomScaleNormal="100" zoomScaleSheetLayoutView="75" workbookViewId="0">
      <pane xSplit="3" ySplit="5" topLeftCell="D6" activePane="bottomRight" state="frozen"/>
      <selection pane="topRight"/>
      <selection pane="bottomLeft"/>
      <selection pane="bottomRight" activeCell="L6" sqref="L6"/>
    </sheetView>
  </sheetViews>
  <sheetFormatPr defaultColWidth="8.875" defaultRowHeight="16.5" x14ac:dyDescent="0.3"/>
  <cols>
    <col min="1" max="1" width="6" style="2" customWidth="1"/>
    <col min="2" max="3" width="17.375" style="2" customWidth="1"/>
    <col min="4" max="4" width="6.5" style="2" customWidth="1"/>
    <col min="5" max="5" width="19.375" bestFit="1" customWidth="1"/>
    <col min="6" max="6" width="15.75" bestFit="1" customWidth="1"/>
    <col min="7" max="7" width="15.125" bestFit="1" customWidth="1"/>
    <col min="8" max="8" width="7.75" style="2" customWidth="1"/>
    <col min="9" max="9" width="16" customWidth="1"/>
    <col min="10" max="10" width="14.5" customWidth="1"/>
    <col min="11" max="11" width="15.25" customWidth="1"/>
    <col min="12" max="12" width="18" customWidth="1"/>
    <col min="13" max="13" width="15.875" customWidth="1"/>
    <col min="235" max="235" width="6" customWidth="1"/>
    <col min="236" max="236" width="10" customWidth="1"/>
    <col min="237" max="237" width="17.375" customWidth="1"/>
    <col min="238" max="238" width="6.375" customWidth="1"/>
    <col min="239" max="239" width="6.5" customWidth="1"/>
    <col min="240" max="240" width="6.25" customWidth="1"/>
    <col min="241" max="242" width="17.625" customWidth="1"/>
    <col min="243" max="243" width="17.375" customWidth="1"/>
    <col min="244" max="245" width="16.125" customWidth="1"/>
    <col min="246" max="246" width="13.5" customWidth="1"/>
    <col min="247" max="247" width="15.125" customWidth="1"/>
    <col min="248" max="248" width="7.75" customWidth="1"/>
    <col min="249" max="249" width="16.125" customWidth="1"/>
    <col min="250" max="250" width="16" customWidth="1"/>
    <col min="251" max="251" width="14.25" customWidth="1"/>
    <col min="252" max="252" width="15.5" customWidth="1"/>
    <col min="253" max="253" width="16" customWidth="1"/>
    <col min="254" max="255" width="15.25" customWidth="1"/>
    <col min="256" max="264" width="0" hidden="1" customWidth="1"/>
    <col min="491" max="491" width="6" customWidth="1"/>
    <col min="492" max="492" width="10" customWidth="1"/>
    <col min="493" max="493" width="17.375" customWidth="1"/>
    <col min="494" max="494" width="6.375" customWidth="1"/>
    <col min="495" max="495" width="6.5" customWidth="1"/>
    <col min="496" max="496" width="6.25" customWidth="1"/>
    <col min="497" max="498" width="17.625" customWidth="1"/>
    <col min="499" max="499" width="17.375" customWidth="1"/>
    <col min="500" max="501" width="16.125" customWidth="1"/>
    <col min="502" max="502" width="13.5" customWidth="1"/>
    <col min="503" max="503" width="15.125" customWidth="1"/>
    <col min="504" max="504" width="7.75" customWidth="1"/>
    <col min="505" max="505" width="16.125" customWidth="1"/>
    <col min="506" max="506" width="16" customWidth="1"/>
    <col min="507" max="507" width="14.25" customWidth="1"/>
    <col min="508" max="508" width="15.5" customWidth="1"/>
    <col min="509" max="509" width="16" customWidth="1"/>
    <col min="510" max="511" width="15.25" customWidth="1"/>
    <col min="512" max="520" width="0" hidden="1" customWidth="1"/>
    <col min="747" max="747" width="6" customWidth="1"/>
    <col min="748" max="748" width="10" customWidth="1"/>
    <col min="749" max="749" width="17.375" customWidth="1"/>
    <col min="750" max="750" width="6.375" customWidth="1"/>
    <col min="751" max="751" width="6.5" customWidth="1"/>
    <col min="752" max="752" width="6.25" customWidth="1"/>
    <col min="753" max="754" width="17.625" customWidth="1"/>
    <col min="755" max="755" width="17.375" customWidth="1"/>
    <col min="756" max="757" width="16.125" customWidth="1"/>
    <col min="758" max="758" width="13.5" customWidth="1"/>
    <col min="759" max="759" width="15.125" customWidth="1"/>
    <col min="760" max="760" width="7.75" customWidth="1"/>
    <col min="761" max="761" width="16.125" customWidth="1"/>
    <col min="762" max="762" width="16" customWidth="1"/>
    <col min="763" max="763" width="14.25" customWidth="1"/>
    <col min="764" max="764" width="15.5" customWidth="1"/>
    <col min="765" max="765" width="16" customWidth="1"/>
    <col min="766" max="767" width="15.25" customWidth="1"/>
    <col min="768" max="776" width="0" hidden="1" customWidth="1"/>
    <col min="1003" max="1003" width="6" customWidth="1"/>
    <col min="1004" max="1004" width="10" customWidth="1"/>
    <col min="1005" max="1005" width="17.375" customWidth="1"/>
    <col min="1006" max="1006" width="6.375" customWidth="1"/>
    <col min="1007" max="1007" width="6.5" customWidth="1"/>
    <col min="1008" max="1008" width="6.25" customWidth="1"/>
    <col min="1009" max="1010" width="17.625" customWidth="1"/>
    <col min="1011" max="1011" width="17.375" customWidth="1"/>
    <col min="1012" max="1013" width="16.125" customWidth="1"/>
    <col min="1014" max="1014" width="13.5" customWidth="1"/>
    <col min="1015" max="1015" width="15.125" customWidth="1"/>
    <col min="1016" max="1016" width="7.75" customWidth="1"/>
    <col min="1017" max="1017" width="16.125" customWidth="1"/>
    <col min="1018" max="1018" width="16" customWidth="1"/>
    <col min="1019" max="1019" width="14.25" customWidth="1"/>
    <col min="1020" max="1020" width="15.5" customWidth="1"/>
    <col min="1021" max="1021" width="16" customWidth="1"/>
    <col min="1022" max="1023" width="15.25" customWidth="1"/>
    <col min="1024" max="1032" width="0" hidden="1" customWidth="1"/>
    <col min="1259" max="1259" width="6" customWidth="1"/>
    <col min="1260" max="1260" width="10" customWidth="1"/>
    <col min="1261" max="1261" width="17.375" customWidth="1"/>
    <col min="1262" max="1262" width="6.375" customWidth="1"/>
    <col min="1263" max="1263" width="6.5" customWidth="1"/>
    <col min="1264" max="1264" width="6.25" customWidth="1"/>
    <col min="1265" max="1266" width="17.625" customWidth="1"/>
    <col min="1267" max="1267" width="17.375" customWidth="1"/>
    <col min="1268" max="1269" width="16.125" customWidth="1"/>
    <col min="1270" max="1270" width="13.5" customWidth="1"/>
    <col min="1271" max="1271" width="15.125" customWidth="1"/>
    <col min="1272" max="1272" width="7.75" customWidth="1"/>
    <col min="1273" max="1273" width="16.125" customWidth="1"/>
    <col min="1274" max="1274" width="16" customWidth="1"/>
    <col min="1275" max="1275" width="14.25" customWidth="1"/>
    <col min="1276" max="1276" width="15.5" customWidth="1"/>
    <col min="1277" max="1277" width="16" customWidth="1"/>
    <col min="1278" max="1279" width="15.25" customWidth="1"/>
    <col min="1280" max="1288" width="0" hidden="1" customWidth="1"/>
    <col min="1515" max="1515" width="6" customWidth="1"/>
    <col min="1516" max="1516" width="10" customWidth="1"/>
    <col min="1517" max="1517" width="17.375" customWidth="1"/>
    <col min="1518" max="1518" width="6.375" customWidth="1"/>
    <col min="1519" max="1519" width="6.5" customWidth="1"/>
    <col min="1520" max="1520" width="6.25" customWidth="1"/>
    <col min="1521" max="1522" width="17.625" customWidth="1"/>
    <col min="1523" max="1523" width="17.375" customWidth="1"/>
    <col min="1524" max="1525" width="16.125" customWidth="1"/>
    <col min="1526" max="1526" width="13.5" customWidth="1"/>
    <col min="1527" max="1527" width="15.125" customWidth="1"/>
    <col min="1528" max="1528" width="7.75" customWidth="1"/>
    <col min="1529" max="1529" width="16.125" customWidth="1"/>
    <col min="1530" max="1530" width="16" customWidth="1"/>
    <col min="1531" max="1531" width="14.25" customWidth="1"/>
    <col min="1532" max="1532" width="15.5" customWidth="1"/>
    <col min="1533" max="1533" width="16" customWidth="1"/>
    <col min="1534" max="1535" width="15.25" customWidth="1"/>
    <col min="1536" max="1544" width="0" hidden="1" customWidth="1"/>
    <col min="1771" max="1771" width="6" customWidth="1"/>
    <col min="1772" max="1772" width="10" customWidth="1"/>
    <col min="1773" max="1773" width="17.375" customWidth="1"/>
    <col min="1774" max="1774" width="6.375" customWidth="1"/>
    <col min="1775" max="1775" width="6.5" customWidth="1"/>
    <col min="1776" max="1776" width="6.25" customWidth="1"/>
    <col min="1777" max="1778" width="17.625" customWidth="1"/>
    <col min="1779" max="1779" width="17.375" customWidth="1"/>
    <col min="1780" max="1781" width="16.125" customWidth="1"/>
    <col min="1782" max="1782" width="13.5" customWidth="1"/>
    <col min="1783" max="1783" width="15.125" customWidth="1"/>
    <col min="1784" max="1784" width="7.75" customWidth="1"/>
    <col min="1785" max="1785" width="16.125" customWidth="1"/>
    <col min="1786" max="1786" width="16" customWidth="1"/>
    <col min="1787" max="1787" width="14.25" customWidth="1"/>
    <col min="1788" max="1788" width="15.5" customWidth="1"/>
    <col min="1789" max="1789" width="16" customWidth="1"/>
    <col min="1790" max="1791" width="15.25" customWidth="1"/>
    <col min="1792" max="1800" width="0" hidden="1" customWidth="1"/>
    <col min="2027" max="2027" width="6" customWidth="1"/>
    <col min="2028" max="2028" width="10" customWidth="1"/>
    <col min="2029" max="2029" width="17.375" customWidth="1"/>
    <col min="2030" max="2030" width="6.375" customWidth="1"/>
    <col min="2031" max="2031" width="6.5" customWidth="1"/>
    <col min="2032" max="2032" width="6.25" customWidth="1"/>
    <col min="2033" max="2034" width="17.625" customWidth="1"/>
    <col min="2035" max="2035" width="17.375" customWidth="1"/>
    <col min="2036" max="2037" width="16.125" customWidth="1"/>
    <col min="2038" max="2038" width="13.5" customWidth="1"/>
    <col min="2039" max="2039" width="15.125" customWidth="1"/>
    <col min="2040" max="2040" width="7.75" customWidth="1"/>
    <col min="2041" max="2041" width="16.125" customWidth="1"/>
    <col min="2042" max="2042" width="16" customWidth="1"/>
    <col min="2043" max="2043" width="14.25" customWidth="1"/>
    <col min="2044" max="2044" width="15.5" customWidth="1"/>
    <col min="2045" max="2045" width="16" customWidth="1"/>
    <col min="2046" max="2047" width="15.25" customWidth="1"/>
    <col min="2048" max="2056" width="0" hidden="1" customWidth="1"/>
    <col min="2283" max="2283" width="6" customWidth="1"/>
    <col min="2284" max="2284" width="10" customWidth="1"/>
    <col min="2285" max="2285" width="17.375" customWidth="1"/>
    <col min="2286" max="2286" width="6.375" customWidth="1"/>
    <col min="2287" max="2287" width="6.5" customWidth="1"/>
    <col min="2288" max="2288" width="6.25" customWidth="1"/>
    <col min="2289" max="2290" width="17.625" customWidth="1"/>
    <col min="2291" max="2291" width="17.375" customWidth="1"/>
    <col min="2292" max="2293" width="16.125" customWidth="1"/>
    <col min="2294" max="2294" width="13.5" customWidth="1"/>
    <col min="2295" max="2295" width="15.125" customWidth="1"/>
    <col min="2296" max="2296" width="7.75" customWidth="1"/>
    <col min="2297" max="2297" width="16.125" customWidth="1"/>
    <col min="2298" max="2298" width="16" customWidth="1"/>
    <col min="2299" max="2299" width="14.25" customWidth="1"/>
    <col min="2300" max="2300" width="15.5" customWidth="1"/>
    <col min="2301" max="2301" width="16" customWidth="1"/>
    <col min="2302" max="2303" width="15.25" customWidth="1"/>
    <col min="2304" max="2312" width="0" hidden="1" customWidth="1"/>
    <col min="2539" max="2539" width="6" customWidth="1"/>
    <col min="2540" max="2540" width="10" customWidth="1"/>
    <col min="2541" max="2541" width="17.375" customWidth="1"/>
    <col min="2542" max="2542" width="6.375" customWidth="1"/>
    <col min="2543" max="2543" width="6.5" customWidth="1"/>
    <col min="2544" max="2544" width="6.25" customWidth="1"/>
    <col min="2545" max="2546" width="17.625" customWidth="1"/>
    <col min="2547" max="2547" width="17.375" customWidth="1"/>
    <col min="2548" max="2549" width="16.125" customWidth="1"/>
    <col min="2550" max="2550" width="13.5" customWidth="1"/>
    <col min="2551" max="2551" width="15.125" customWidth="1"/>
    <col min="2552" max="2552" width="7.75" customWidth="1"/>
    <col min="2553" max="2553" width="16.125" customWidth="1"/>
    <col min="2554" max="2554" width="16" customWidth="1"/>
    <col min="2555" max="2555" width="14.25" customWidth="1"/>
    <col min="2556" max="2556" width="15.5" customWidth="1"/>
    <col min="2557" max="2557" width="16" customWidth="1"/>
    <col min="2558" max="2559" width="15.25" customWidth="1"/>
    <col min="2560" max="2568" width="0" hidden="1" customWidth="1"/>
    <col min="2795" max="2795" width="6" customWidth="1"/>
    <col min="2796" max="2796" width="10" customWidth="1"/>
    <col min="2797" max="2797" width="17.375" customWidth="1"/>
    <col min="2798" max="2798" width="6.375" customWidth="1"/>
    <col min="2799" max="2799" width="6.5" customWidth="1"/>
    <col min="2800" max="2800" width="6.25" customWidth="1"/>
    <col min="2801" max="2802" width="17.625" customWidth="1"/>
    <col min="2803" max="2803" width="17.375" customWidth="1"/>
    <col min="2804" max="2805" width="16.125" customWidth="1"/>
    <col min="2806" max="2806" width="13.5" customWidth="1"/>
    <col min="2807" max="2807" width="15.125" customWidth="1"/>
    <col min="2808" max="2808" width="7.75" customWidth="1"/>
    <col min="2809" max="2809" width="16.125" customWidth="1"/>
    <col min="2810" max="2810" width="16" customWidth="1"/>
    <col min="2811" max="2811" width="14.25" customWidth="1"/>
    <col min="2812" max="2812" width="15.5" customWidth="1"/>
    <col min="2813" max="2813" width="16" customWidth="1"/>
    <col min="2814" max="2815" width="15.25" customWidth="1"/>
    <col min="2816" max="2824" width="0" hidden="1" customWidth="1"/>
    <col min="3051" max="3051" width="6" customWidth="1"/>
    <col min="3052" max="3052" width="10" customWidth="1"/>
    <col min="3053" max="3053" width="17.375" customWidth="1"/>
    <col min="3054" max="3054" width="6.375" customWidth="1"/>
    <col min="3055" max="3055" width="6.5" customWidth="1"/>
    <col min="3056" max="3056" width="6.25" customWidth="1"/>
    <col min="3057" max="3058" width="17.625" customWidth="1"/>
    <col min="3059" max="3059" width="17.375" customWidth="1"/>
    <col min="3060" max="3061" width="16.125" customWidth="1"/>
    <col min="3062" max="3062" width="13.5" customWidth="1"/>
    <col min="3063" max="3063" width="15.125" customWidth="1"/>
    <col min="3064" max="3064" width="7.75" customWidth="1"/>
    <col min="3065" max="3065" width="16.125" customWidth="1"/>
    <col min="3066" max="3066" width="16" customWidth="1"/>
    <col min="3067" max="3067" width="14.25" customWidth="1"/>
    <col min="3068" max="3068" width="15.5" customWidth="1"/>
    <col min="3069" max="3069" width="16" customWidth="1"/>
    <col min="3070" max="3071" width="15.25" customWidth="1"/>
    <col min="3072" max="3080" width="0" hidden="1" customWidth="1"/>
    <col min="3307" max="3307" width="6" customWidth="1"/>
    <col min="3308" max="3308" width="10" customWidth="1"/>
    <col min="3309" max="3309" width="17.375" customWidth="1"/>
    <col min="3310" max="3310" width="6.375" customWidth="1"/>
    <col min="3311" max="3311" width="6.5" customWidth="1"/>
    <col min="3312" max="3312" width="6.25" customWidth="1"/>
    <col min="3313" max="3314" width="17.625" customWidth="1"/>
    <col min="3315" max="3315" width="17.375" customWidth="1"/>
    <col min="3316" max="3317" width="16.125" customWidth="1"/>
    <col min="3318" max="3318" width="13.5" customWidth="1"/>
    <col min="3319" max="3319" width="15.125" customWidth="1"/>
    <col min="3320" max="3320" width="7.75" customWidth="1"/>
    <col min="3321" max="3321" width="16.125" customWidth="1"/>
    <col min="3322" max="3322" width="16" customWidth="1"/>
    <col min="3323" max="3323" width="14.25" customWidth="1"/>
    <col min="3324" max="3324" width="15.5" customWidth="1"/>
    <col min="3325" max="3325" width="16" customWidth="1"/>
    <col min="3326" max="3327" width="15.25" customWidth="1"/>
    <col min="3328" max="3336" width="0" hidden="1" customWidth="1"/>
    <col min="3563" max="3563" width="6" customWidth="1"/>
    <col min="3564" max="3564" width="10" customWidth="1"/>
    <col min="3565" max="3565" width="17.375" customWidth="1"/>
    <col min="3566" max="3566" width="6.375" customWidth="1"/>
    <col min="3567" max="3567" width="6.5" customWidth="1"/>
    <col min="3568" max="3568" width="6.25" customWidth="1"/>
    <col min="3569" max="3570" width="17.625" customWidth="1"/>
    <col min="3571" max="3571" width="17.375" customWidth="1"/>
    <col min="3572" max="3573" width="16.125" customWidth="1"/>
    <col min="3574" max="3574" width="13.5" customWidth="1"/>
    <col min="3575" max="3575" width="15.125" customWidth="1"/>
    <col min="3576" max="3576" width="7.75" customWidth="1"/>
    <col min="3577" max="3577" width="16.125" customWidth="1"/>
    <col min="3578" max="3578" width="16" customWidth="1"/>
    <col min="3579" max="3579" width="14.25" customWidth="1"/>
    <col min="3580" max="3580" width="15.5" customWidth="1"/>
    <col min="3581" max="3581" width="16" customWidth="1"/>
    <col min="3582" max="3583" width="15.25" customWidth="1"/>
    <col min="3584" max="3592" width="0" hidden="1" customWidth="1"/>
    <col min="3819" max="3819" width="6" customWidth="1"/>
    <col min="3820" max="3820" width="10" customWidth="1"/>
    <col min="3821" max="3821" width="17.375" customWidth="1"/>
    <col min="3822" max="3822" width="6.375" customWidth="1"/>
    <col min="3823" max="3823" width="6.5" customWidth="1"/>
    <col min="3824" max="3824" width="6.25" customWidth="1"/>
    <col min="3825" max="3826" width="17.625" customWidth="1"/>
    <col min="3827" max="3827" width="17.375" customWidth="1"/>
    <col min="3828" max="3829" width="16.125" customWidth="1"/>
    <col min="3830" max="3830" width="13.5" customWidth="1"/>
    <col min="3831" max="3831" width="15.125" customWidth="1"/>
    <col min="3832" max="3832" width="7.75" customWidth="1"/>
    <col min="3833" max="3833" width="16.125" customWidth="1"/>
    <col min="3834" max="3834" width="16" customWidth="1"/>
    <col min="3835" max="3835" width="14.25" customWidth="1"/>
    <col min="3836" max="3836" width="15.5" customWidth="1"/>
    <col min="3837" max="3837" width="16" customWidth="1"/>
    <col min="3838" max="3839" width="15.25" customWidth="1"/>
    <col min="3840" max="3848" width="0" hidden="1" customWidth="1"/>
    <col min="4075" max="4075" width="6" customWidth="1"/>
    <col min="4076" max="4076" width="10" customWidth="1"/>
    <col min="4077" max="4077" width="17.375" customWidth="1"/>
    <col min="4078" max="4078" width="6.375" customWidth="1"/>
    <col min="4079" max="4079" width="6.5" customWidth="1"/>
    <col min="4080" max="4080" width="6.25" customWidth="1"/>
    <col min="4081" max="4082" width="17.625" customWidth="1"/>
    <col min="4083" max="4083" width="17.375" customWidth="1"/>
    <col min="4084" max="4085" width="16.125" customWidth="1"/>
    <col min="4086" max="4086" width="13.5" customWidth="1"/>
    <col min="4087" max="4087" width="15.125" customWidth="1"/>
    <col min="4088" max="4088" width="7.75" customWidth="1"/>
    <col min="4089" max="4089" width="16.125" customWidth="1"/>
    <col min="4090" max="4090" width="16" customWidth="1"/>
    <col min="4091" max="4091" width="14.25" customWidth="1"/>
    <col min="4092" max="4092" width="15.5" customWidth="1"/>
    <col min="4093" max="4093" width="16" customWidth="1"/>
    <col min="4094" max="4095" width="15.25" customWidth="1"/>
    <col min="4096" max="4104" width="0" hidden="1" customWidth="1"/>
    <col min="4331" max="4331" width="6" customWidth="1"/>
    <col min="4332" max="4332" width="10" customWidth="1"/>
    <col min="4333" max="4333" width="17.375" customWidth="1"/>
    <col min="4334" max="4334" width="6.375" customWidth="1"/>
    <col min="4335" max="4335" width="6.5" customWidth="1"/>
    <col min="4336" max="4336" width="6.25" customWidth="1"/>
    <col min="4337" max="4338" width="17.625" customWidth="1"/>
    <col min="4339" max="4339" width="17.375" customWidth="1"/>
    <col min="4340" max="4341" width="16.125" customWidth="1"/>
    <col min="4342" max="4342" width="13.5" customWidth="1"/>
    <col min="4343" max="4343" width="15.125" customWidth="1"/>
    <col min="4344" max="4344" width="7.75" customWidth="1"/>
    <col min="4345" max="4345" width="16.125" customWidth="1"/>
    <col min="4346" max="4346" width="16" customWidth="1"/>
    <col min="4347" max="4347" width="14.25" customWidth="1"/>
    <col min="4348" max="4348" width="15.5" customWidth="1"/>
    <col min="4349" max="4349" width="16" customWidth="1"/>
    <col min="4350" max="4351" width="15.25" customWidth="1"/>
    <col min="4352" max="4360" width="0" hidden="1" customWidth="1"/>
    <col min="4587" max="4587" width="6" customWidth="1"/>
    <col min="4588" max="4588" width="10" customWidth="1"/>
    <col min="4589" max="4589" width="17.375" customWidth="1"/>
    <col min="4590" max="4590" width="6.375" customWidth="1"/>
    <col min="4591" max="4591" width="6.5" customWidth="1"/>
    <col min="4592" max="4592" width="6.25" customWidth="1"/>
    <col min="4593" max="4594" width="17.625" customWidth="1"/>
    <col min="4595" max="4595" width="17.375" customWidth="1"/>
    <col min="4596" max="4597" width="16.125" customWidth="1"/>
    <col min="4598" max="4598" width="13.5" customWidth="1"/>
    <col min="4599" max="4599" width="15.125" customWidth="1"/>
    <col min="4600" max="4600" width="7.75" customWidth="1"/>
    <col min="4601" max="4601" width="16.125" customWidth="1"/>
    <col min="4602" max="4602" width="16" customWidth="1"/>
    <col min="4603" max="4603" width="14.25" customWidth="1"/>
    <col min="4604" max="4604" width="15.5" customWidth="1"/>
    <col min="4605" max="4605" width="16" customWidth="1"/>
    <col min="4606" max="4607" width="15.25" customWidth="1"/>
    <col min="4608" max="4616" width="0" hidden="1" customWidth="1"/>
    <col min="4843" max="4843" width="6" customWidth="1"/>
    <col min="4844" max="4844" width="10" customWidth="1"/>
    <col min="4845" max="4845" width="17.375" customWidth="1"/>
    <col min="4846" max="4846" width="6.375" customWidth="1"/>
    <col min="4847" max="4847" width="6.5" customWidth="1"/>
    <col min="4848" max="4848" width="6.25" customWidth="1"/>
    <col min="4849" max="4850" width="17.625" customWidth="1"/>
    <col min="4851" max="4851" width="17.375" customWidth="1"/>
    <col min="4852" max="4853" width="16.125" customWidth="1"/>
    <col min="4854" max="4854" width="13.5" customWidth="1"/>
    <col min="4855" max="4855" width="15.125" customWidth="1"/>
    <col min="4856" max="4856" width="7.75" customWidth="1"/>
    <col min="4857" max="4857" width="16.125" customWidth="1"/>
    <col min="4858" max="4858" width="16" customWidth="1"/>
    <col min="4859" max="4859" width="14.25" customWidth="1"/>
    <col min="4860" max="4860" width="15.5" customWidth="1"/>
    <col min="4861" max="4861" width="16" customWidth="1"/>
    <col min="4862" max="4863" width="15.25" customWidth="1"/>
    <col min="4864" max="4872" width="0" hidden="1" customWidth="1"/>
    <col min="5099" max="5099" width="6" customWidth="1"/>
    <col min="5100" max="5100" width="10" customWidth="1"/>
    <col min="5101" max="5101" width="17.375" customWidth="1"/>
    <col min="5102" max="5102" width="6.375" customWidth="1"/>
    <col min="5103" max="5103" width="6.5" customWidth="1"/>
    <col min="5104" max="5104" width="6.25" customWidth="1"/>
    <col min="5105" max="5106" width="17.625" customWidth="1"/>
    <col min="5107" max="5107" width="17.375" customWidth="1"/>
    <col min="5108" max="5109" width="16.125" customWidth="1"/>
    <col min="5110" max="5110" width="13.5" customWidth="1"/>
    <col min="5111" max="5111" width="15.125" customWidth="1"/>
    <col min="5112" max="5112" width="7.75" customWidth="1"/>
    <col min="5113" max="5113" width="16.125" customWidth="1"/>
    <col min="5114" max="5114" width="16" customWidth="1"/>
    <col min="5115" max="5115" width="14.25" customWidth="1"/>
    <col min="5116" max="5116" width="15.5" customWidth="1"/>
    <col min="5117" max="5117" width="16" customWidth="1"/>
    <col min="5118" max="5119" width="15.25" customWidth="1"/>
    <col min="5120" max="5128" width="0" hidden="1" customWidth="1"/>
    <col min="5355" max="5355" width="6" customWidth="1"/>
    <col min="5356" max="5356" width="10" customWidth="1"/>
    <col min="5357" max="5357" width="17.375" customWidth="1"/>
    <col min="5358" max="5358" width="6.375" customWidth="1"/>
    <col min="5359" max="5359" width="6.5" customWidth="1"/>
    <col min="5360" max="5360" width="6.25" customWidth="1"/>
    <col min="5361" max="5362" width="17.625" customWidth="1"/>
    <col min="5363" max="5363" width="17.375" customWidth="1"/>
    <col min="5364" max="5365" width="16.125" customWidth="1"/>
    <col min="5366" max="5366" width="13.5" customWidth="1"/>
    <col min="5367" max="5367" width="15.125" customWidth="1"/>
    <col min="5368" max="5368" width="7.75" customWidth="1"/>
    <col min="5369" max="5369" width="16.125" customWidth="1"/>
    <col min="5370" max="5370" width="16" customWidth="1"/>
    <col min="5371" max="5371" width="14.25" customWidth="1"/>
    <col min="5372" max="5372" width="15.5" customWidth="1"/>
    <col min="5373" max="5373" width="16" customWidth="1"/>
    <col min="5374" max="5375" width="15.25" customWidth="1"/>
    <col min="5376" max="5384" width="0" hidden="1" customWidth="1"/>
    <col min="5611" max="5611" width="6" customWidth="1"/>
    <col min="5612" max="5612" width="10" customWidth="1"/>
    <col min="5613" max="5613" width="17.375" customWidth="1"/>
    <col min="5614" max="5614" width="6.375" customWidth="1"/>
    <col min="5615" max="5615" width="6.5" customWidth="1"/>
    <col min="5616" max="5616" width="6.25" customWidth="1"/>
    <col min="5617" max="5618" width="17.625" customWidth="1"/>
    <col min="5619" max="5619" width="17.375" customWidth="1"/>
    <col min="5620" max="5621" width="16.125" customWidth="1"/>
    <col min="5622" max="5622" width="13.5" customWidth="1"/>
    <col min="5623" max="5623" width="15.125" customWidth="1"/>
    <col min="5624" max="5624" width="7.75" customWidth="1"/>
    <col min="5625" max="5625" width="16.125" customWidth="1"/>
    <col min="5626" max="5626" width="16" customWidth="1"/>
    <col min="5627" max="5627" width="14.25" customWidth="1"/>
    <col min="5628" max="5628" width="15.5" customWidth="1"/>
    <col min="5629" max="5629" width="16" customWidth="1"/>
    <col min="5630" max="5631" width="15.25" customWidth="1"/>
    <col min="5632" max="5640" width="0" hidden="1" customWidth="1"/>
    <col min="5867" max="5867" width="6" customWidth="1"/>
    <col min="5868" max="5868" width="10" customWidth="1"/>
    <col min="5869" max="5869" width="17.375" customWidth="1"/>
    <col min="5870" max="5870" width="6.375" customWidth="1"/>
    <col min="5871" max="5871" width="6.5" customWidth="1"/>
    <col min="5872" max="5872" width="6.25" customWidth="1"/>
    <col min="5873" max="5874" width="17.625" customWidth="1"/>
    <col min="5875" max="5875" width="17.375" customWidth="1"/>
    <col min="5876" max="5877" width="16.125" customWidth="1"/>
    <col min="5878" max="5878" width="13.5" customWidth="1"/>
    <col min="5879" max="5879" width="15.125" customWidth="1"/>
    <col min="5880" max="5880" width="7.75" customWidth="1"/>
    <col min="5881" max="5881" width="16.125" customWidth="1"/>
    <col min="5882" max="5882" width="16" customWidth="1"/>
    <col min="5883" max="5883" width="14.25" customWidth="1"/>
    <col min="5884" max="5884" width="15.5" customWidth="1"/>
    <col min="5885" max="5885" width="16" customWidth="1"/>
    <col min="5886" max="5887" width="15.25" customWidth="1"/>
    <col min="5888" max="5896" width="0" hidden="1" customWidth="1"/>
    <col min="6123" max="6123" width="6" customWidth="1"/>
    <col min="6124" max="6124" width="10" customWidth="1"/>
    <col min="6125" max="6125" width="17.375" customWidth="1"/>
    <col min="6126" max="6126" width="6.375" customWidth="1"/>
    <col min="6127" max="6127" width="6.5" customWidth="1"/>
    <col min="6128" max="6128" width="6.25" customWidth="1"/>
    <col min="6129" max="6130" width="17.625" customWidth="1"/>
    <col min="6131" max="6131" width="17.375" customWidth="1"/>
    <col min="6132" max="6133" width="16.125" customWidth="1"/>
    <col min="6134" max="6134" width="13.5" customWidth="1"/>
    <col min="6135" max="6135" width="15.125" customWidth="1"/>
    <col min="6136" max="6136" width="7.75" customWidth="1"/>
    <col min="6137" max="6137" width="16.125" customWidth="1"/>
    <col min="6138" max="6138" width="16" customWidth="1"/>
    <col min="6139" max="6139" width="14.25" customWidth="1"/>
    <col min="6140" max="6140" width="15.5" customWidth="1"/>
    <col min="6141" max="6141" width="16" customWidth="1"/>
    <col min="6142" max="6143" width="15.25" customWidth="1"/>
    <col min="6144" max="6152" width="0" hidden="1" customWidth="1"/>
    <col min="6379" max="6379" width="6" customWidth="1"/>
    <col min="6380" max="6380" width="10" customWidth="1"/>
    <col min="6381" max="6381" width="17.375" customWidth="1"/>
    <col min="6382" max="6382" width="6.375" customWidth="1"/>
    <col min="6383" max="6383" width="6.5" customWidth="1"/>
    <col min="6384" max="6384" width="6.25" customWidth="1"/>
    <col min="6385" max="6386" width="17.625" customWidth="1"/>
    <col min="6387" max="6387" width="17.375" customWidth="1"/>
    <col min="6388" max="6389" width="16.125" customWidth="1"/>
    <col min="6390" max="6390" width="13.5" customWidth="1"/>
    <col min="6391" max="6391" width="15.125" customWidth="1"/>
    <col min="6392" max="6392" width="7.75" customWidth="1"/>
    <col min="6393" max="6393" width="16.125" customWidth="1"/>
    <col min="6394" max="6394" width="16" customWidth="1"/>
    <col min="6395" max="6395" width="14.25" customWidth="1"/>
    <col min="6396" max="6396" width="15.5" customWidth="1"/>
    <col min="6397" max="6397" width="16" customWidth="1"/>
    <col min="6398" max="6399" width="15.25" customWidth="1"/>
    <col min="6400" max="6408" width="0" hidden="1" customWidth="1"/>
    <col min="6635" max="6635" width="6" customWidth="1"/>
    <col min="6636" max="6636" width="10" customWidth="1"/>
    <col min="6637" max="6637" width="17.375" customWidth="1"/>
    <col min="6638" max="6638" width="6.375" customWidth="1"/>
    <col min="6639" max="6639" width="6.5" customWidth="1"/>
    <col min="6640" max="6640" width="6.25" customWidth="1"/>
    <col min="6641" max="6642" width="17.625" customWidth="1"/>
    <col min="6643" max="6643" width="17.375" customWidth="1"/>
    <col min="6644" max="6645" width="16.125" customWidth="1"/>
    <col min="6646" max="6646" width="13.5" customWidth="1"/>
    <col min="6647" max="6647" width="15.125" customWidth="1"/>
    <col min="6648" max="6648" width="7.75" customWidth="1"/>
    <col min="6649" max="6649" width="16.125" customWidth="1"/>
    <col min="6650" max="6650" width="16" customWidth="1"/>
    <col min="6651" max="6651" width="14.25" customWidth="1"/>
    <col min="6652" max="6652" width="15.5" customWidth="1"/>
    <col min="6653" max="6653" width="16" customWidth="1"/>
    <col min="6654" max="6655" width="15.25" customWidth="1"/>
    <col min="6656" max="6664" width="0" hidden="1" customWidth="1"/>
    <col min="6891" max="6891" width="6" customWidth="1"/>
    <col min="6892" max="6892" width="10" customWidth="1"/>
    <col min="6893" max="6893" width="17.375" customWidth="1"/>
    <col min="6894" max="6894" width="6.375" customWidth="1"/>
    <col min="6895" max="6895" width="6.5" customWidth="1"/>
    <col min="6896" max="6896" width="6.25" customWidth="1"/>
    <col min="6897" max="6898" width="17.625" customWidth="1"/>
    <col min="6899" max="6899" width="17.375" customWidth="1"/>
    <col min="6900" max="6901" width="16.125" customWidth="1"/>
    <col min="6902" max="6902" width="13.5" customWidth="1"/>
    <col min="6903" max="6903" width="15.125" customWidth="1"/>
    <col min="6904" max="6904" width="7.75" customWidth="1"/>
    <col min="6905" max="6905" width="16.125" customWidth="1"/>
    <col min="6906" max="6906" width="16" customWidth="1"/>
    <col min="6907" max="6907" width="14.25" customWidth="1"/>
    <col min="6908" max="6908" width="15.5" customWidth="1"/>
    <col min="6909" max="6909" width="16" customWidth="1"/>
    <col min="6910" max="6911" width="15.25" customWidth="1"/>
    <col min="6912" max="6920" width="0" hidden="1" customWidth="1"/>
    <col min="7147" max="7147" width="6" customWidth="1"/>
    <col min="7148" max="7148" width="10" customWidth="1"/>
    <col min="7149" max="7149" width="17.375" customWidth="1"/>
    <col min="7150" max="7150" width="6.375" customWidth="1"/>
    <col min="7151" max="7151" width="6.5" customWidth="1"/>
    <col min="7152" max="7152" width="6.25" customWidth="1"/>
    <col min="7153" max="7154" width="17.625" customWidth="1"/>
    <col min="7155" max="7155" width="17.375" customWidth="1"/>
    <col min="7156" max="7157" width="16.125" customWidth="1"/>
    <col min="7158" max="7158" width="13.5" customWidth="1"/>
    <col min="7159" max="7159" width="15.125" customWidth="1"/>
    <col min="7160" max="7160" width="7.75" customWidth="1"/>
    <col min="7161" max="7161" width="16.125" customWidth="1"/>
    <col min="7162" max="7162" width="16" customWidth="1"/>
    <col min="7163" max="7163" width="14.25" customWidth="1"/>
    <col min="7164" max="7164" width="15.5" customWidth="1"/>
    <col min="7165" max="7165" width="16" customWidth="1"/>
    <col min="7166" max="7167" width="15.25" customWidth="1"/>
    <col min="7168" max="7176" width="0" hidden="1" customWidth="1"/>
    <col min="7403" max="7403" width="6" customWidth="1"/>
    <col min="7404" max="7404" width="10" customWidth="1"/>
    <col min="7405" max="7405" width="17.375" customWidth="1"/>
    <col min="7406" max="7406" width="6.375" customWidth="1"/>
    <col min="7407" max="7407" width="6.5" customWidth="1"/>
    <col min="7408" max="7408" width="6.25" customWidth="1"/>
    <col min="7409" max="7410" width="17.625" customWidth="1"/>
    <col min="7411" max="7411" width="17.375" customWidth="1"/>
    <col min="7412" max="7413" width="16.125" customWidth="1"/>
    <col min="7414" max="7414" width="13.5" customWidth="1"/>
    <col min="7415" max="7415" width="15.125" customWidth="1"/>
    <col min="7416" max="7416" width="7.75" customWidth="1"/>
    <col min="7417" max="7417" width="16.125" customWidth="1"/>
    <col min="7418" max="7418" width="16" customWidth="1"/>
    <col min="7419" max="7419" width="14.25" customWidth="1"/>
    <col min="7420" max="7420" width="15.5" customWidth="1"/>
    <col min="7421" max="7421" width="16" customWidth="1"/>
    <col min="7422" max="7423" width="15.25" customWidth="1"/>
    <col min="7424" max="7432" width="0" hidden="1" customWidth="1"/>
    <col min="7659" max="7659" width="6" customWidth="1"/>
    <col min="7660" max="7660" width="10" customWidth="1"/>
    <col min="7661" max="7661" width="17.375" customWidth="1"/>
    <col min="7662" max="7662" width="6.375" customWidth="1"/>
    <col min="7663" max="7663" width="6.5" customWidth="1"/>
    <col min="7664" max="7664" width="6.25" customWidth="1"/>
    <col min="7665" max="7666" width="17.625" customWidth="1"/>
    <col min="7667" max="7667" width="17.375" customWidth="1"/>
    <col min="7668" max="7669" width="16.125" customWidth="1"/>
    <col min="7670" max="7670" width="13.5" customWidth="1"/>
    <col min="7671" max="7671" width="15.125" customWidth="1"/>
    <col min="7672" max="7672" width="7.75" customWidth="1"/>
    <col min="7673" max="7673" width="16.125" customWidth="1"/>
    <col min="7674" max="7674" width="16" customWidth="1"/>
    <col min="7675" max="7675" width="14.25" customWidth="1"/>
    <col min="7676" max="7676" width="15.5" customWidth="1"/>
    <col min="7677" max="7677" width="16" customWidth="1"/>
    <col min="7678" max="7679" width="15.25" customWidth="1"/>
    <col min="7680" max="7688" width="0" hidden="1" customWidth="1"/>
    <col min="7915" max="7915" width="6" customWidth="1"/>
    <col min="7916" max="7916" width="10" customWidth="1"/>
    <col min="7917" max="7917" width="17.375" customWidth="1"/>
    <col min="7918" max="7918" width="6.375" customWidth="1"/>
    <col min="7919" max="7919" width="6.5" customWidth="1"/>
    <col min="7920" max="7920" width="6.25" customWidth="1"/>
    <col min="7921" max="7922" width="17.625" customWidth="1"/>
    <col min="7923" max="7923" width="17.375" customWidth="1"/>
    <col min="7924" max="7925" width="16.125" customWidth="1"/>
    <col min="7926" max="7926" width="13.5" customWidth="1"/>
    <col min="7927" max="7927" width="15.125" customWidth="1"/>
    <col min="7928" max="7928" width="7.75" customWidth="1"/>
    <col min="7929" max="7929" width="16.125" customWidth="1"/>
    <col min="7930" max="7930" width="16" customWidth="1"/>
    <col min="7931" max="7931" width="14.25" customWidth="1"/>
    <col min="7932" max="7932" width="15.5" customWidth="1"/>
    <col min="7933" max="7933" width="16" customWidth="1"/>
    <col min="7934" max="7935" width="15.25" customWidth="1"/>
    <col min="7936" max="7944" width="0" hidden="1" customWidth="1"/>
    <col min="8171" max="8171" width="6" customWidth="1"/>
    <col min="8172" max="8172" width="10" customWidth="1"/>
    <col min="8173" max="8173" width="17.375" customWidth="1"/>
    <col min="8174" max="8174" width="6.375" customWidth="1"/>
    <col min="8175" max="8175" width="6.5" customWidth="1"/>
    <col min="8176" max="8176" width="6.25" customWidth="1"/>
    <col min="8177" max="8178" width="17.625" customWidth="1"/>
    <col min="8179" max="8179" width="17.375" customWidth="1"/>
    <col min="8180" max="8181" width="16.125" customWidth="1"/>
    <col min="8182" max="8182" width="13.5" customWidth="1"/>
    <col min="8183" max="8183" width="15.125" customWidth="1"/>
    <col min="8184" max="8184" width="7.75" customWidth="1"/>
    <col min="8185" max="8185" width="16.125" customWidth="1"/>
    <col min="8186" max="8186" width="16" customWidth="1"/>
    <col min="8187" max="8187" width="14.25" customWidth="1"/>
    <col min="8188" max="8188" width="15.5" customWidth="1"/>
    <col min="8189" max="8189" width="16" customWidth="1"/>
    <col min="8190" max="8191" width="15.25" customWidth="1"/>
    <col min="8192" max="8200" width="0" hidden="1" customWidth="1"/>
    <col min="8427" max="8427" width="6" customWidth="1"/>
    <col min="8428" max="8428" width="10" customWidth="1"/>
    <col min="8429" max="8429" width="17.375" customWidth="1"/>
    <col min="8430" max="8430" width="6.375" customWidth="1"/>
    <col min="8431" max="8431" width="6.5" customWidth="1"/>
    <col min="8432" max="8432" width="6.25" customWidth="1"/>
    <col min="8433" max="8434" width="17.625" customWidth="1"/>
    <col min="8435" max="8435" width="17.375" customWidth="1"/>
    <col min="8436" max="8437" width="16.125" customWidth="1"/>
    <col min="8438" max="8438" width="13.5" customWidth="1"/>
    <col min="8439" max="8439" width="15.125" customWidth="1"/>
    <col min="8440" max="8440" width="7.75" customWidth="1"/>
    <col min="8441" max="8441" width="16.125" customWidth="1"/>
    <col min="8442" max="8442" width="16" customWidth="1"/>
    <col min="8443" max="8443" width="14.25" customWidth="1"/>
    <col min="8444" max="8444" width="15.5" customWidth="1"/>
    <col min="8445" max="8445" width="16" customWidth="1"/>
    <col min="8446" max="8447" width="15.25" customWidth="1"/>
    <col min="8448" max="8456" width="0" hidden="1" customWidth="1"/>
    <col min="8683" max="8683" width="6" customWidth="1"/>
    <col min="8684" max="8684" width="10" customWidth="1"/>
    <col min="8685" max="8685" width="17.375" customWidth="1"/>
    <col min="8686" max="8686" width="6.375" customWidth="1"/>
    <col min="8687" max="8687" width="6.5" customWidth="1"/>
    <col min="8688" max="8688" width="6.25" customWidth="1"/>
    <col min="8689" max="8690" width="17.625" customWidth="1"/>
    <col min="8691" max="8691" width="17.375" customWidth="1"/>
    <col min="8692" max="8693" width="16.125" customWidth="1"/>
    <col min="8694" max="8694" width="13.5" customWidth="1"/>
    <col min="8695" max="8695" width="15.125" customWidth="1"/>
    <col min="8696" max="8696" width="7.75" customWidth="1"/>
    <col min="8697" max="8697" width="16.125" customWidth="1"/>
    <col min="8698" max="8698" width="16" customWidth="1"/>
    <col min="8699" max="8699" width="14.25" customWidth="1"/>
    <col min="8700" max="8700" width="15.5" customWidth="1"/>
    <col min="8701" max="8701" width="16" customWidth="1"/>
    <col min="8702" max="8703" width="15.25" customWidth="1"/>
    <col min="8704" max="8712" width="0" hidden="1" customWidth="1"/>
    <col min="8939" max="8939" width="6" customWidth="1"/>
    <col min="8940" max="8940" width="10" customWidth="1"/>
    <col min="8941" max="8941" width="17.375" customWidth="1"/>
    <col min="8942" max="8942" width="6.375" customWidth="1"/>
    <col min="8943" max="8943" width="6.5" customWidth="1"/>
    <col min="8944" max="8944" width="6.25" customWidth="1"/>
    <col min="8945" max="8946" width="17.625" customWidth="1"/>
    <col min="8947" max="8947" width="17.375" customWidth="1"/>
    <col min="8948" max="8949" width="16.125" customWidth="1"/>
    <col min="8950" max="8950" width="13.5" customWidth="1"/>
    <col min="8951" max="8951" width="15.125" customWidth="1"/>
    <col min="8952" max="8952" width="7.75" customWidth="1"/>
    <col min="8953" max="8953" width="16.125" customWidth="1"/>
    <col min="8954" max="8954" width="16" customWidth="1"/>
    <col min="8955" max="8955" width="14.25" customWidth="1"/>
    <col min="8956" max="8956" width="15.5" customWidth="1"/>
    <col min="8957" max="8957" width="16" customWidth="1"/>
    <col min="8958" max="8959" width="15.25" customWidth="1"/>
    <col min="8960" max="8968" width="0" hidden="1" customWidth="1"/>
    <col min="9195" max="9195" width="6" customWidth="1"/>
    <col min="9196" max="9196" width="10" customWidth="1"/>
    <col min="9197" max="9197" width="17.375" customWidth="1"/>
    <col min="9198" max="9198" width="6.375" customWidth="1"/>
    <col min="9199" max="9199" width="6.5" customWidth="1"/>
    <col min="9200" max="9200" width="6.25" customWidth="1"/>
    <col min="9201" max="9202" width="17.625" customWidth="1"/>
    <col min="9203" max="9203" width="17.375" customWidth="1"/>
    <col min="9204" max="9205" width="16.125" customWidth="1"/>
    <col min="9206" max="9206" width="13.5" customWidth="1"/>
    <col min="9207" max="9207" width="15.125" customWidth="1"/>
    <col min="9208" max="9208" width="7.75" customWidth="1"/>
    <col min="9209" max="9209" width="16.125" customWidth="1"/>
    <col min="9210" max="9210" width="16" customWidth="1"/>
    <col min="9211" max="9211" width="14.25" customWidth="1"/>
    <col min="9212" max="9212" width="15.5" customWidth="1"/>
    <col min="9213" max="9213" width="16" customWidth="1"/>
    <col min="9214" max="9215" width="15.25" customWidth="1"/>
    <col min="9216" max="9224" width="0" hidden="1" customWidth="1"/>
    <col min="9451" max="9451" width="6" customWidth="1"/>
    <col min="9452" max="9452" width="10" customWidth="1"/>
    <col min="9453" max="9453" width="17.375" customWidth="1"/>
    <col min="9454" max="9454" width="6.375" customWidth="1"/>
    <col min="9455" max="9455" width="6.5" customWidth="1"/>
    <col min="9456" max="9456" width="6.25" customWidth="1"/>
    <col min="9457" max="9458" width="17.625" customWidth="1"/>
    <col min="9459" max="9459" width="17.375" customWidth="1"/>
    <col min="9460" max="9461" width="16.125" customWidth="1"/>
    <col min="9462" max="9462" width="13.5" customWidth="1"/>
    <col min="9463" max="9463" width="15.125" customWidth="1"/>
    <col min="9464" max="9464" width="7.75" customWidth="1"/>
    <col min="9465" max="9465" width="16.125" customWidth="1"/>
    <col min="9466" max="9466" width="16" customWidth="1"/>
    <col min="9467" max="9467" width="14.25" customWidth="1"/>
    <col min="9468" max="9468" width="15.5" customWidth="1"/>
    <col min="9469" max="9469" width="16" customWidth="1"/>
    <col min="9470" max="9471" width="15.25" customWidth="1"/>
    <col min="9472" max="9480" width="0" hidden="1" customWidth="1"/>
    <col min="9707" max="9707" width="6" customWidth="1"/>
    <col min="9708" max="9708" width="10" customWidth="1"/>
    <col min="9709" max="9709" width="17.375" customWidth="1"/>
    <col min="9710" max="9710" width="6.375" customWidth="1"/>
    <col min="9711" max="9711" width="6.5" customWidth="1"/>
    <col min="9712" max="9712" width="6.25" customWidth="1"/>
    <col min="9713" max="9714" width="17.625" customWidth="1"/>
    <col min="9715" max="9715" width="17.375" customWidth="1"/>
    <col min="9716" max="9717" width="16.125" customWidth="1"/>
    <col min="9718" max="9718" width="13.5" customWidth="1"/>
    <col min="9719" max="9719" width="15.125" customWidth="1"/>
    <col min="9720" max="9720" width="7.75" customWidth="1"/>
    <col min="9721" max="9721" width="16.125" customWidth="1"/>
    <col min="9722" max="9722" width="16" customWidth="1"/>
    <col min="9723" max="9723" width="14.25" customWidth="1"/>
    <col min="9724" max="9724" width="15.5" customWidth="1"/>
    <col min="9725" max="9725" width="16" customWidth="1"/>
    <col min="9726" max="9727" width="15.25" customWidth="1"/>
    <col min="9728" max="9736" width="0" hidden="1" customWidth="1"/>
    <col min="9963" max="9963" width="6" customWidth="1"/>
    <col min="9964" max="9964" width="10" customWidth="1"/>
    <col min="9965" max="9965" width="17.375" customWidth="1"/>
    <col min="9966" max="9966" width="6.375" customWidth="1"/>
    <col min="9967" max="9967" width="6.5" customWidth="1"/>
    <col min="9968" max="9968" width="6.25" customWidth="1"/>
    <col min="9969" max="9970" width="17.625" customWidth="1"/>
    <col min="9971" max="9971" width="17.375" customWidth="1"/>
    <col min="9972" max="9973" width="16.125" customWidth="1"/>
    <col min="9974" max="9974" width="13.5" customWidth="1"/>
    <col min="9975" max="9975" width="15.125" customWidth="1"/>
    <col min="9976" max="9976" width="7.75" customWidth="1"/>
    <col min="9977" max="9977" width="16.125" customWidth="1"/>
    <col min="9978" max="9978" width="16" customWidth="1"/>
    <col min="9979" max="9979" width="14.25" customWidth="1"/>
    <col min="9980" max="9980" width="15.5" customWidth="1"/>
    <col min="9981" max="9981" width="16" customWidth="1"/>
    <col min="9982" max="9983" width="15.25" customWidth="1"/>
    <col min="9984" max="9992" width="0" hidden="1" customWidth="1"/>
    <col min="10219" max="10219" width="6" customWidth="1"/>
    <col min="10220" max="10220" width="10" customWidth="1"/>
    <col min="10221" max="10221" width="17.375" customWidth="1"/>
    <col min="10222" max="10222" width="6.375" customWidth="1"/>
    <col min="10223" max="10223" width="6.5" customWidth="1"/>
    <col min="10224" max="10224" width="6.25" customWidth="1"/>
    <col min="10225" max="10226" width="17.625" customWidth="1"/>
    <col min="10227" max="10227" width="17.375" customWidth="1"/>
    <col min="10228" max="10229" width="16.125" customWidth="1"/>
    <col min="10230" max="10230" width="13.5" customWidth="1"/>
    <col min="10231" max="10231" width="15.125" customWidth="1"/>
    <col min="10232" max="10232" width="7.75" customWidth="1"/>
    <col min="10233" max="10233" width="16.125" customWidth="1"/>
    <col min="10234" max="10234" width="16" customWidth="1"/>
    <col min="10235" max="10235" width="14.25" customWidth="1"/>
    <col min="10236" max="10236" width="15.5" customWidth="1"/>
    <col min="10237" max="10237" width="16" customWidth="1"/>
    <col min="10238" max="10239" width="15.25" customWidth="1"/>
    <col min="10240" max="10248" width="0" hidden="1" customWidth="1"/>
    <col min="10475" max="10475" width="6" customWidth="1"/>
    <col min="10476" max="10476" width="10" customWidth="1"/>
    <col min="10477" max="10477" width="17.375" customWidth="1"/>
    <col min="10478" max="10478" width="6.375" customWidth="1"/>
    <col min="10479" max="10479" width="6.5" customWidth="1"/>
    <col min="10480" max="10480" width="6.25" customWidth="1"/>
    <col min="10481" max="10482" width="17.625" customWidth="1"/>
    <col min="10483" max="10483" width="17.375" customWidth="1"/>
    <col min="10484" max="10485" width="16.125" customWidth="1"/>
    <col min="10486" max="10486" width="13.5" customWidth="1"/>
    <col min="10487" max="10487" width="15.125" customWidth="1"/>
    <col min="10488" max="10488" width="7.75" customWidth="1"/>
    <col min="10489" max="10489" width="16.125" customWidth="1"/>
    <col min="10490" max="10490" width="16" customWidth="1"/>
    <col min="10491" max="10491" width="14.25" customWidth="1"/>
    <col min="10492" max="10492" width="15.5" customWidth="1"/>
    <col min="10493" max="10493" width="16" customWidth="1"/>
    <col min="10494" max="10495" width="15.25" customWidth="1"/>
    <col min="10496" max="10504" width="0" hidden="1" customWidth="1"/>
    <col min="10731" max="10731" width="6" customWidth="1"/>
    <col min="10732" max="10732" width="10" customWidth="1"/>
    <col min="10733" max="10733" width="17.375" customWidth="1"/>
    <col min="10734" max="10734" width="6.375" customWidth="1"/>
    <col min="10735" max="10735" width="6.5" customWidth="1"/>
    <col min="10736" max="10736" width="6.25" customWidth="1"/>
    <col min="10737" max="10738" width="17.625" customWidth="1"/>
    <col min="10739" max="10739" width="17.375" customWidth="1"/>
    <col min="10740" max="10741" width="16.125" customWidth="1"/>
    <col min="10742" max="10742" width="13.5" customWidth="1"/>
    <col min="10743" max="10743" width="15.125" customWidth="1"/>
    <col min="10744" max="10744" width="7.75" customWidth="1"/>
    <col min="10745" max="10745" width="16.125" customWidth="1"/>
    <col min="10746" max="10746" width="16" customWidth="1"/>
    <col min="10747" max="10747" width="14.25" customWidth="1"/>
    <col min="10748" max="10748" width="15.5" customWidth="1"/>
    <col min="10749" max="10749" width="16" customWidth="1"/>
    <col min="10750" max="10751" width="15.25" customWidth="1"/>
    <col min="10752" max="10760" width="0" hidden="1" customWidth="1"/>
    <col min="10987" max="10987" width="6" customWidth="1"/>
    <col min="10988" max="10988" width="10" customWidth="1"/>
    <col min="10989" max="10989" width="17.375" customWidth="1"/>
    <col min="10990" max="10990" width="6.375" customWidth="1"/>
    <col min="10991" max="10991" width="6.5" customWidth="1"/>
    <col min="10992" max="10992" width="6.25" customWidth="1"/>
    <col min="10993" max="10994" width="17.625" customWidth="1"/>
    <col min="10995" max="10995" width="17.375" customWidth="1"/>
    <col min="10996" max="10997" width="16.125" customWidth="1"/>
    <col min="10998" max="10998" width="13.5" customWidth="1"/>
    <col min="10999" max="10999" width="15.125" customWidth="1"/>
    <col min="11000" max="11000" width="7.75" customWidth="1"/>
    <col min="11001" max="11001" width="16.125" customWidth="1"/>
    <col min="11002" max="11002" width="16" customWidth="1"/>
    <col min="11003" max="11003" width="14.25" customWidth="1"/>
    <col min="11004" max="11004" width="15.5" customWidth="1"/>
    <col min="11005" max="11005" width="16" customWidth="1"/>
    <col min="11006" max="11007" width="15.25" customWidth="1"/>
    <col min="11008" max="11016" width="0" hidden="1" customWidth="1"/>
    <col min="11243" max="11243" width="6" customWidth="1"/>
    <col min="11244" max="11244" width="10" customWidth="1"/>
    <col min="11245" max="11245" width="17.375" customWidth="1"/>
    <col min="11246" max="11246" width="6.375" customWidth="1"/>
    <col min="11247" max="11247" width="6.5" customWidth="1"/>
    <col min="11248" max="11248" width="6.25" customWidth="1"/>
    <col min="11249" max="11250" width="17.625" customWidth="1"/>
    <col min="11251" max="11251" width="17.375" customWidth="1"/>
    <col min="11252" max="11253" width="16.125" customWidth="1"/>
    <col min="11254" max="11254" width="13.5" customWidth="1"/>
    <col min="11255" max="11255" width="15.125" customWidth="1"/>
    <col min="11256" max="11256" width="7.75" customWidth="1"/>
    <col min="11257" max="11257" width="16.125" customWidth="1"/>
    <col min="11258" max="11258" width="16" customWidth="1"/>
    <col min="11259" max="11259" width="14.25" customWidth="1"/>
    <col min="11260" max="11260" width="15.5" customWidth="1"/>
    <col min="11261" max="11261" width="16" customWidth="1"/>
    <col min="11262" max="11263" width="15.25" customWidth="1"/>
    <col min="11264" max="11272" width="0" hidden="1" customWidth="1"/>
    <col min="11499" max="11499" width="6" customWidth="1"/>
    <col min="11500" max="11500" width="10" customWidth="1"/>
    <col min="11501" max="11501" width="17.375" customWidth="1"/>
    <col min="11502" max="11502" width="6.375" customWidth="1"/>
    <col min="11503" max="11503" width="6.5" customWidth="1"/>
    <col min="11504" max="11504" width="6.25" customWidth="1"/>
    <col min="11505" max="11506" width="17.625" customWidth="1"/>
    <col min="11507" max="11507" width="17.375" customWidth="1"/>
    <col min="11508" max="11509" width="16.125" customWidth="1"/>
    <col min="11510" max="11510" width="13.5" customWidth="1"/>
    <col min="11511" max="11511" width="15.125" customWidth="1"/>
    <col min="11512" max="11512" width="7.75" customWidth="1"/>
    <col min="11513" max="11513" width="16.125" customWidth="1"/>
    <col min="11514" max="11514" width="16" customWidth="1"/>
    <col min="11515" max="11515" width="14.25" customWidth="1"/>
    <col min="11516" max="11516" width="15.5" customWidth="1"/>
    <col min="11517" max="11517" width="16" customWidth="1"/>
    <col min="11518" max="11519" width="15.25" customWidth="1"/>
    <col min="11520" max="11528" width="0" hidden="1" customWidth="1"/>
    <col min="11755" max="11755" width="6" customWidth="1"/>
    <col min="11756" max="11756" width="10" customWidth="1"/>
    <col min="11757" max="11757" width="17.375" customWidth="1"/>
    <col min="11758" max="11758" width="6.375" customWidth="1"/>
    <col min="11759" max="11759" width="6.5" customWidth="1"/>
    <col min="11760" max="11760" width="6.25" customWidth="1"/>
    <col min="11761" max="11762" width="17.625" customWidth="1"/>
    <col min="11763" max="11763" width="17.375" customWidth="1"/>
    <col min="11764" max="11765" width="16.125" customWidth="1"/>
    <col min="11766" max="11766" width="13.5" customWidth="1"/>
    <col min="11767" max="11767" width="15.125" customWidth="1"/>
    <col min="11768" max="11768" width="7.75" customWidth="1"/>
    <col min="11769" max="11769" width="16.125" customWidth="1"/>
    <col min="11770" max="11770" width="16" customWidth="1"/>
    <col min="11771" max="11771" width="14.25" customWidth="1"/>
    <col min="11772" max="11772" width="15.5" customWidth="1"/>
    <col min="11773" max="11773" width="16" customWidth="1"/>
    <col min="11774" max="11775" width="15.25" customWidth="1"/>
    <col min="11776" max="11784" width="0" hidden="1" customWidth="1"/>
    <col min="12011" max="12011" width="6" customWidth="1"/>
    <col min="12012" max="12012" width="10" customWidth="1"/>
    <col min="12013" max="12013" width="17.375" customWidth="1"/>
    <col min="12014" max="12014" width="6.375" customWidth="1"/>
    <col min="12015" max="12015" width="6.5" customWidth="1"/>
    <col min="12016" max="12016" width="6.25" customWidth="1"/>
    <col min="12017" max="12018" width="17.625" customWidth="1"/>
    <col min="12019" max="12019" width="17.375" customWidth="1"/>
    <col min="12020" max="12021" width="16.125" customWidth="1"/>
    <col min="12022" max="12022" width="13.5" customWidth="1"/>
    <col min="12023" max="12023" width="15.125" customWidth="1"/>
    <col min="12024" max="12024" width="7.75" customWidth="1"/>
    <col min="12025" max="12025" width="16.125" customWidth="1"/>
    <col min="12026" max="12026" width="16" customWidth="1"/>
    <col min="12027" max="12027" width="14.25" customWidth="1"/>
    <col min="12028" max="12028" width="15.5" customWidth="1"/>
    <col min="12029" max="12029" width="16" customWidth="1"/>
    <col min="12030" max="12031" width="15.25" customWidth="1"/>
    <col min="12032" max="12040" width="0" hidden="1" customWidth="1"/>
    <col min="12267" max="12267" width="6" customWidth="1"/>
    <col min="12268" max="12268" width="10" customWidth="1"/>
    <col min="12269" max="12269" width="17.375" customWidth="1"/>
    <col min="12270" max="12270" width="6.375" customWidth="1"/>
    <col min="12271" max="12271" width="6.5" customWidth="1"/>
    <col min="12272" max="12272" width="6.25" customWidth="1"/>
    <col min="12273" max="12274" width="17.625" customWidth="1"/>
    <col min="12275" max="12275" width="17.375" customWidth="1"/>
    <col min="12276" max="12277" width="16.125" customWidth="1"/>
    <col min="12278" max="12278" width="13.5" customWidth="1"/>
    <col min="12279" max="12279" width="15.125" customWidth="1"/>
    <col min="12280" max="12280" width="7.75" customWidth="1"/>
    <col min="12281" max="12281" width="16.125" customWidth="1"/>
    <col min="12282" max="12282" width="16" customWidth="1"/>
    <col min="12283" max="12283" width="14.25" customWidth="1"/>
    <col min="12284" max="12284" width="15.5" customWidth="1"/>
    <col min="12285" max="12285" width="16" customWidth="1"/>
    <col min="12286" max="12287" width="15.25" customWidth="1"/>
    <col min="12288" max="12296" width="0" hidden="1" customWidth="1"/>
    <col min="12523" max="12523" width="6" customWidth="1"/>
    <col min="12524" max="12524" width="10" customWidth="1"/>
    <col min="12525" max="12525" width="17.375" customWidth="1"/>
    <col min="12526" max="12526" width="6.375" customWidth="1"/>
    <col min="12527" max="12527" width="6.5" customWidth="1"/>
    <col min="12528" max="12528" width="6.25" customWidth="1"/>
    <col min="12529" max="12530" width="17.625" customWidth="1"/>
    <col min="12531" max="12531" width="17.375" customWidth="1"/>
    <col min="12532" max="12533" width="16.125" customWidth="1"/>
    <col min="12534" max="12534" width="13.5" customWidth="1"/>
    <col min="12535" max="12535" width="15.125" customWidth="1"/>
    <col min="12536" max="12536" width="7.75" customWidth="1"/>
    <col min="12537" max="12537" width="16.125" customWidth="1"/>
    <col min="12538" max="12538" width="16" customWidth="1"/>
    <col min="12539" max="12539" width="14.25" customWidth="1"/>
    <col min="12540" max="12540" width="15.5" customWidth="1"/>
    <col min="12541" max="12541" width="16" customWidth="1"/>
    <col min="12542" max="12543" width="15.25" customWidth="1"/>
    <col min="12544" max="12552" width="0" hidden="1" customWidth="1"/>
    <col min="12779" max="12779" width="6" customWidth="1"/>
    <col min="12780" max="12780" width="10" customWidth="1"/>
    <col min="12781" max="12781" width="17.375" customWidth="1"/>
    <col min="12782" max="12782" width="6.375" customWidth="1"/>
    <col min="12783" max="12783" width="6.5" customWidth="1"/>
    <col min="12784" max="12784" width="6.25" customWidth="1"/>
    <col min="12785" max="12786" width="17.625" customWidth="1"/>
    <col min="12787" max="12787" width="17.375" customWidth="1"/>
    <col min="12788" max="12789" width="16.125" customWidth="1"/>
    <col min="12790" max="12790" width="13.5" customWidth="1"/>
    <col min="12791" max="12791" width="15.125" customWidth="1"/>
    <col min="12792" max="12792" width="7.75" customWidth="1"/>
    <col min="12793" max="12793" width="16.125" customWidth="1"/>
    <col min="12794" max="12794" width="16" customWidth="1"/>
    <col min="12795" max="12795" width="14.25" customWidth="1"/>
    <col min="12796" max="12796" width="15.5" customWidth="1"/>
    <col min="12797" max="12797" width="16" customWidth="1"/>
    <col min="12798" max="12799" width="15.25" customWidth="1"/>
    <col min="12800" max="12808" width="0" hidden="1" customWidth="1"/>
    <col min="13035" max="13035" width="6" customWidth="1"/>
    <col min="13036" max="13036" width="10" customWidth="1"/>
    <col min="13037" max="13037" width="17.375" customWidth="1"/>
    <col min="13038" max="13038" width="6.375" customWidth="1"/>
    <col min="13039" max="13039" width="6.5" customWidth="1"/>
    <col min="13040" max="13040" width="6.25" customWidth="1"/>
    <col min="13041" max="13042" width="17.625" customWidth="1"/>
    <col min="13043" max="13043" width="17.375" customWidth="1"/>
    <col min="13044" max="13045" width="16.125" customWidth="1"/>
    <col min="13046" max="13046" width="13.5" customWidth="1"/>
    <col min="13047" max="13047" width="15.125" customWidth="1"/>
    <col min="13048" max="13048" width="7.75" customWidth="1"/>
    <col min="13049" max="13049" width="16.125" customWidth="1"/>
    <col min="13050" max="13050" width="16" customWidth="1"/>
    <col min="13051" max="13051" width="14.25" customWidth="1"/>
    <col min="13052" max="13052" width="15.5" customWidth="1"/>
    <col min="13053" max="13053" width="16" customWidth="1"/>
    <col min="13054" max="13055" width="15.25" customWidth="1"/>
    <col min="13056" max="13064" width="0" hidden="1" customWidth="1"/>
    <col min="13291" max="13291" width="6" customWidth="1"/>
    <col min="13292" max="13292" width="10" customWidth="1"/>
    <col min="13293" max="13293" width="17.375" customWidth="1"/>
    <col min="13294" max="13294" width="6.375" customWidth="1"/>
    <col min="13295" max="13295" width="6.5" customWidth="1"/>
    <col min="13296" max="13296" width="6.25" customWidth="1"/>
    <col min="13297" max="13298" width="17.625" customWidth="1"/>
    <col min="13299" max="13299" width="17.375" customWidth="1"/>
    <col min="13300" max="13301" width="16.125" customWidth="1"/>
    <col min="13302" max="13302" width="13.5" customWidth="1"/>
    <col min="13303" max="13303" width="15.125" customWidth="1"/>
    <col min="13304" max="13304" width="7.75" customWidth="1"/>
    <col min="13305" max="13305" width="16.125" customWidth="1"/>
    <col min="13306" max="13306" width="16" customWidth="1"/>
    <col min="13307" max="13307" width="14.25" customWidth="1"/>
    <col min="13308" max="13308" width="15.5" customWidth="1"/>
    <col min="13309" max="13309" width="16" customWidth="1"/>
    <col min="13310" max="13311" width="15.25" customWidth="1"/>
    <col min="13312" max="13320" width="0" hidden="1" customWidth="1"/>
    <col min="13547" max="13547" width="6" customWidth="1"/>
    <col min="13548" max="13548" width="10" customWidth="1"/>
    <col min="13549" max="13549" width="17.375" customWidth="1"/>
    <col min="13550" max="13550" width="6.375" customWidth="1"/>
    <col min="13551" max="13551" width="6.5" customWidth="1"/>
    <col min="13552" max="13552" width="6.25" customWidth="1"/>
    <col min="13553" max="13554" width="17.625" customWidth="1"/>
    <col min="13555" max="13555" width="17.375" customWidth="1"/>
    <col min="13556" max="13557" width="16.125" customWidth="1"/>
    <col min="13558" max="13558" width="13.5" customWidth="1"/>
    <col min="13559" max="13559" width="15.125" customWidth="1"/>
    <col min="13560" max="13560" width="7.75" customWidth="1"/>
    <col min="13561" max="13561" width="16.125" customWidth="1"/>
    <col min="13562" max="13562" width="16" customWidth="1"/>
    <col min="13563" max="13563" width="14.25" customWidth="1"/>
    <col min="13564" max="13564" width="15.5" customWidth="1"/>
    <col min="13565" max="13565" width="16" customWidth="1"/>
    <col min="13566" max="13567" width="15.25" customWidth="1"/>
    <col min="13568" max="13576" width="0" hidden="1" customWidth="1"/>
    <col min="13803" max="13803" width="6" customWidth="1"/>
    <col min="13804" max="13804" width="10" customWidth="1"/>
    <col min="13805" max="13805" width="17.375" customWidth="1"/>
    <col min="13806" max="13806" width="6.375" customWidth="1"/>
    <col min="13807" max="13807" width="6.5" customWidth="1"/>
    <col min="13808" max="13808" width="6.25" customWidth="1"/>
    <col min="13809" max="13810" width="17.625" customWidth="1"/>
    <col min="13811" max="13811" width="17.375" customWidth="1"/>
    <col min="13812" max="13813" width="16.125" customWidth="1"/>
    <col min="13814" max="13814" width="13.5" customWidth="1"/>
    <col min="13815" max="13815" width="15.125" customWidth="1"/>
    <col min="13816" max="13816" width="7.75" customWidth="1"/>
    <col min="13817" max="13817" width="16.125" customWidth="1"/>
    <col min="13818" max="13818" width="16" customWidth="1"/>
    <col min="13819" max="13819" width="14.25" customWidth="1"/>
    <col min="13820" max="13820" width="15.5" customWidth="1"/>
    <col min="13821" max="13821" width="16" customWidth="1"/>
    <col min="13822" max="13823" width="15.25" customWidth="1"/>
    <col min="13824" max="13832" width="0" hidden="1" customWidth="1"/>
    <col min="14059" max="14059" width="6" customWidth="1"/>
    <col min="14060" max="14060" width="10" customWidth="1"/>
    <col min="14061" max="14061" width="17.375" customWidth="1"/>
    <col min="14062" max="14062" width="6.375" customWidth="1"/>
    <col min="14063" max="14063" width="6.5" customWidth="1"/>
    <col min="14064" max="14064" width="6.25" customWidth="1"/>
    <col min="14065" max="14066" width="17.625" customWidth="1"/>
    <col min="14067" max="14067" width="17.375" customWidth="1"/>
    <col min="14068" max="14069" width="16.125" customWidth="1"/>
    <col min="14070" max="14070" width="13.5" customWidth="1"/>
    <col min="14071" max="14071" width="15.125" customWidth="1"/>
    <col min="14072" max="14072" width="7.75" customWidth="1"/>
    <col min="14073" max="14073" width="16.125" customWidth="1"/>
    <col min="14074" max="14074" width="16" customWidth="1"/>
    <col min="14075" max="14075" width="14.25" customWidth="1"/>
    <col min="14076" max="14076" width="15.5" customWidth="1"/>
    <col min="14077" max="14077" width="16" customWidth="1"/>
    <col min="14078" max="14079" width="15.25" customWidth="1"/>
    <col min="14080" max="14088" width="0" hidden="1" customWidth="1"/>
    <col min="14315" max="14315" width="6" customWidth="1"/>
    <col min="14316" max="14316" width="10" customWidth="1"/>
    <col min="14317" max="14317" width="17.375" customWidth="1"/>
    <col min="14318" max="14318" width="6.375" customWidth="1"/>
    <col min="14319" max="14319" width="6.5" customWidth="1"/>
    <col min="14320" max="14320" width="6.25" customWidth="1"/>
    <col min="14321" max="14322" width="17.625" customWidth="1"/>
    <col min="14323" max="14323" width="17.375" customWidth="1"/>
    <col min="14324" max="14325" width="16.125" customWidth="1"/>
    <col min="14326" max="14326" width="13.5" customWidth="1"/>
    <col min="14327" max="14327" width="15.125" customWidth="1"/>
    <col min="14328" max="14328" width="7.75" customWidth="1"/>
    <col min="14329" max="14329" width="16.125" customWidth="1"/>
    <col min="14330" max="14330" width="16" customWidth="1"/>
    <col min="14331" max="14331" width="14.25" customWidth="1"/>
    <col min="14332" max="14332" width="15.5" customWidth="1"/>
    <col min="14333" max="14333" width="16" customWidth="1"/>
    <col min="14334" max="14335" width="15.25" customWidth="1"/>
    <col min="14336" max="14344" width="0" hidden="1" customWidth="1"/>
    <col min="14571" max="14571" width="6" customWidth="1"/>
    <col min="14572" max="14572" width="10" customWidth="1"/>
    <col min="14573" max="14573" width="17.375" customWidth="1"/>
    <col min="14574" max="14574" width="6.375" customWidth="1"/>
    <col min="14575" max="14575" width="6.5" customWidth="1"/>
    <col min="14576" max="14576" width="6.25" customWidth="1"/>
    <col min="14577" max="14578" width="17.625" customWidth="1"/>
    <col min="14579" max="14579" width="17.375" customWidth="1"/>
    <col min="14580" max="14581" width="16.125" customWidth="1"/>
    <col min="14582" max="14582" width="13.5" customWidth="1"/>
    <col min="14583" max="14583" width="15.125" customWidth="1"/>
    <col min="14584" max="14584" width="7.75" customWidth="1"/>
    <col min="14585" max="14585" width="16.125" customWidth="1"/>
    <col min="14586" max="14586" width="16" customWidth="1"/>
    <col min="14587" max="14587" width="14.25" customWidth="1"/>
    <col min="14588" max="14588" width="15.5" customWidth="1"/>
    <col min="14589" max="14589" width="16" customWidth="1"/>
    <col min="14590" max="14591" width="15.25" customWidth="1"/>
    <col min="14592" max="14600" width="0" hidden="1" customWidth="1"/>
    <col min="14827" max="14827" width="6" customWidth="1"/>
    <col min="14828" max="14828" width="10" customWidth="1"/>
    <col min="14829" max="14829" width="17.375" customWidth="1"/>
    <col min="14830" max="14830" width="6.375" customWidth="1"/>
    <col min="14831" max="14831" width="6.5" customWidth="1"/>
    <col min="14832" max="14832" width="6.25" customWidth="1"/>
    <col min="14833" max="14834" width="17.625" customWidth="1"/>
    <col min="14835" max="14835" width="17.375" customWidth="1"/>
    <col min="14836" max="14837" width="16.125" customWidth="1"/>
    <col min="14838" max="14838" width="13.5" customWidth="1"/>
    <col min="14839" max="14839" width="15.125" customWidth="1"/>
    <col min="14840" max="14840" width="7.75" customWidth="1"/>
    <col min="14841" max="14841" width="16.125" customWidth="1"/>
    <col min="14842" max="14842" width="16" customWidth="1"/>
    <col min="14843" max="14843" width="14.25" customWidth="1"/>
    <col min="14844" max="14844" width="15.5" customWidth="1"/>
    <col min="14845" max="14845" width="16" customWidth="1"/>
    <col min="14846" max="14847" width="15.25" customWidth="1"/>
    <col min="14848" max="14856" width="0" hidden="1" customWidth="1"/>
    <col min="15083" max="15083" width="6" customWidth="1"/>
    <col min="15084" max="15084" width="10" customWidth="1"/>
    <col min="15085" max="15085" width="17.375" customWidth="1"/>
    <col min="15086" max="15086" width="6.375" customWidth="1"/>
    <col min="15087" max="15087" width="6.5" customWidth="1"/>
    <col min="15088" max="15088" width="6.25" customWidth="1"/>
    <col min="15089" max="15090" width="17.625" customWidth="1"/>
    <col min="15091" max="15091" width="17.375" customWidth="1"/>
    <col min="15092" max="15093" width="16.125" customWidth="1"/>
    <col min="15094" max="15094" width="13.5" customWidth="1"/>
    <col min="15095" max="15095" width="15.125" customWidth="1"/>
    <col min="15096" max="15096" width="7.75" customWidth="1"/>
    <col min="15097" max="15097" width="16.125" customWidth="1"/>
    <col min="15098" max="15098" width="16" customWidth="1"/>
    <col min="15099" max="15099" width="14.25" customWidth="1"/>
    <col min="15100" max="15100" width="15.5" customWidth="1"/>
    <col min="15101" max="15101" width="16" customWidth="1"/>
    <col min="15102" max="15103" width="15.25" customWidth="1"/>
    <col min="15104" max="15112" width="0" hidden="1" customWidth="1"/>
    <col min="15339" max="15339" width="6" customWidth="1"/>
    <col min="15340" max="15340" width="10" customWidth="1"/>
    <col min="15341" max="15341" width="17.375" customWidth="1"/>
    <col min="15342" max="15342" width="6.375" customWidth="1"/>
    <col min="15343" max="15343" width="6.5" customWidth="1"/>
    <col min="15344" max="15344" width="6.25" customWidth="1"/>
    <col min="15345" max="15346" width="17.625" customWidth="1"/>
    <col min="15347" max="15347" width="17.375" customWidth="1"/>
    <col min="15348" max="15349" width="16.125" customWidth="1"/>
    <col min="15350" max="15350" width="13.5" customWidth="1"/>
    <col min="15351" max="15351" width="15.125" customWidth="1"/>
    <col min="15352" max="15352" width="7.75" customWidth="1"/>
    <col min="15353" max="15353" width="16.125" customWidth="1"/>
    <col min="15354" max="15354" width="16" customWidth="1"/>
    <col min="15355" max="15355" width="14.25" customWidth="1"/>
    <col min="15356" max="15356" width="15.5" customWidth="1"/>
    <col min="15357" max="15357" width="16" customWidth="1"/>
    <col min="15358" max="15359" width="15.25" customWidth="1"/>
    <col min="15360" max="15368" width="0" hidden="1" customWidth="1"/>
    <col min="15595" max="15595" width="6" customWidth="1"/>
    <col min="15596" max="15596" width="10" customWidth="1"/>
    <col min="15597" max="15597" width="17.375" customWidth="1"/>
    <col min="15598" max="15598" width="6.375" customWidth="1"/>
    <col min="15599" max="15599" width="6.5" customWidth="1"/>
    <col min="15600" max="15600" width="6.25" customWidth="1"/>
    <col min="15601" max="15602" width="17.625" customWidth="1"/>
    <col min="15603" max="15603" width="17.375" customWidth="1"/>
    <col min="15604" max="15605" width="16.125" customWidth="1"/>
    <col min="15606" max="15606" width="13.5" customWidth="1"/>
    <col min="15607" max="15607" width="15.125" customWidth="1"/>
    <col min="15608" max="15608" width="7.75" customWidth="1"/>
    <col min="15609" max="15609" width="16.125" customWidth="1"/>
    <col min="15610" max="15610" width="16" customWidth="1"/>
    <col min="15611" max="15611" width="14.25" customWidth="1"/>
    <col min="15612" max="15612" width="15.5" customWidth="1"/>
    <col min="15613" max="15613" width="16" customWidth="1"/>
    <col min="15614" max="15615" width="15.25" customWidth="1"/>
    <col min="15616" max="15624" width="0" hidden="1" customWidth="1"/>
    <col min="15851" max="15851" width="6" customWidth="1"/>
    <col min="15852" max="15852" width="10" customWidth="1"/>
    <col min="15853" max="15853" width="17.375" customWidth="1"/>
    <col min="15854" max="15854" width="6.375" customWidth="1"/>
    <col min="15855" max="15855" width="6.5" customWidth="1"/>
    <col min="15856" max="15856" width="6.25" customWidth="1"/>
    <col min="15857" max="15858" width="17.625" customWidth="1"/>
    <col min="15859" max="15859" width="17.375" customWidth="1"/>
    <col min="15860" max="15861" width="16.125" customWidth="1"/>
    <col min="15862" max="15862" width="13.5" customWidth="1"/>
    <col min="15863" max="15863" width="15.125" customWidth="1"/>
    <col min="15864" max="15864" width="7.75" customWidth="1"/>
    <col min="15865" max="15865" width="16.125" customWidth="1"/>
    <col min="15866" max="15866" width="16" customWidth="1"/>
    <col min="15867" max="15867" width="14.25" customWidth="1"/>
    <col min="15868" max="15868" width="15.5" customWidth="1"/>
    <col min="15869" max="15869" width="16" customWidth="1"/>
    <col min="15870" max="15871" width="15.25" customWidth="1"/>
    <col min="15872" max="15880" width="0" hidden="1" customWidth="1"/>
    <col min="16107" max="16107" width="6" customWidth="1"/>
    <col min="16108" max="16108" width="10" customWidth="1"/>
    <col min="16109" max="16109" width="17.375" customWidth="1"/>
    <col min="16110" max="16110" width="6.375" customWidth="1"/>
    <col min="16111" max="16111" width="6.5" customWidth="1"/>
    <col min="16112" max="16112" width="6.25" customWidth="1"/>
    <col min="16113" max="16114" width="17.625" customWidth="1"/>
    <col min="16115" max="16115" width="17.375" customWidth="1"/>
    <col min="16116" max="16117" width="16.125" customWidth="1"/>
    <col min="16118" max="16118" width="13.5" customWidth="1"/>
    <col min="16119" max="16119" width="15.125" customWidth="1"/>
    <col min="16120" max="16120" width="7.75" customWidth="1"/>
    <col min="16121" max="16121" width="16.125" customWidth="1"/>
    <col min="16122" max="16122" width="16" customWidth="1"/>
    <col min="16123" max="16123" width="14.25" customWidth="1"/>
    <col min="16124" max="16124" width="15.5" customWidth="1"/>
    <col min="16125" max="16125" width="16" customWidth="1"/>
    <col min="16126" max="16127" width="15.25" customWidth="1"/>
    <col min="16128" max="16136" width="0" hidden="1" customWidth="1"/>
  </cols>
  <sheetData>
    <row r="1" spans="1:13" ht="35.1" customHeight="1" x14ac:dyDescent="0.3">
      <c r="A1" s="248" t="s">
        <v>240</v>
      </c>
      <c r="B1" s="248"/>
      <c r="C1" s="248"/>
      <c r="D1" s="249"/>
      <c r="E1" s="248"/>
      <c r="F1" s="248"/>
      <c r="G1" s="248"/>
      <c r="H1" s="249"/>
      <c r="I1" s="248"/>
      <c r="J1" s="248"/>
      <c r="K1" s="248"/>
    </row>
    <row r="2" spans="1:13" ht="24.75" customHeight="1" x14ac:dyDescent="0.3">
      <c r="A2" s="250" t="s">
        <v>173</v>
      </c>
      <c r="B2" s="250"/>
      <c r="C2" s="64"/>
      <c r="E2" s="3"/>
      <c r="F2" s="3"/>
      <c r="G2" s="4"/>
      <c r="I2" s="65"/>
      <c r="J2" s="4"/>
      <c r="K2" s="5" t="s">
        <v>52</v>
      </c>
    </row>
    <row r="3" spans="1:13" ht="24" customHeight="1" x14ac:dyDescent="0.3">
      <c r="A3" s="241" t="s">
        <v>158</v>
      </c>
      <c r="B3" s="241" t="s">
        <v>162</v>
      </c>
      <c r="C3" s="241" t="s">
        <v>143</v>
      </c>
      <c r="D3" s="241" t="s">
        <v>168</v>
      </c>
      <c r="E3" s="244" t="s">
        <v>133</v>
      </c>
      <c r="F3" s="245"/>
      <c r="G3" s="251" t="s">
        <v>65</v>
      </c>
      <c r="H3" s="255" t="s">
        <v>58</v>
      </c>
      <c r="I3" s="256"/>
      <c r="J3" s="251" t="s">
        <v>81</v>
      </c>
      <c r="K3" s="253" t="s">
        <v>175</v>
      </c>
    </row>
    <row r="4" spans="1:13" ht="24" customHeight="1" x14ac:dyDescent="0.3">
      <c r="A4" s="242"/>
      <c r="B4" s="242"/>
      <c r="C4" s="242"/>
      <c r="D4" s="242"/>
      <c r="E4" s="246"/>
      <c r="F4" s="247"/>
      <c r="G4" s="252"/>
      <c r="H4" s="6" t="s">
        <v>172</v>
      </c>
      <c r="I4" s="7" t="s">
        <v>181</v>
      </c>
      <c r="J4" s="252"/>
      <c r="K4" s="254"/>
    </row>
    <row r="5" spans="1:13" ht="30" customHeight="1" x14ac:dyDescent="0.3">
      <c r="A5" s="243"/>
      <c r="B5" s="243"/>
      <c r="C5" s="243"/>
      <c r="D5" s="243"/>
      <c r="E5" s="9">
        <f t="shared" ref="E5:K5" si="0">SUM(E6:E20)</f>
        <v>47054000</v>
      </c>
      <c r="F5" s="9">
        <f t="shared" si="0"/>
        <v>564648000</v>
      </c>
      <c r="G5" s="9">
        <f t="shared" si="0"/>
        <v>56065520</v>
      </c>
      <c r="H5" s="9">
        <f t="shared" si="0"/>
        <v>376</v>
      </c>
      <c r="I5" s="9">
        <f t="shared" si="0"/>
        <v>92691640</v>
      </c>
      <c r="J5" s="9">
        <f t="shared" si="0"/>
        <v>9400000</v>
      </c>
      <c r="K5" s="9">
        <f t="shared" si="0"/>
        <v>722805160</v>
      </c>
    </row>
    <row r="6" spans="1:13" ht="30" customHeight="1" x14ac:dyDescent="0.3">
      <c r="A6" s="10">
        <v>1</v>
      </c>
      <c r="B6" s="10" t="s">
        <v>76</v>
      </c>
      <c r="C6" s="10" t="s">
        <v>153</v>
      </c>
      <c r="D6" s="11">
        <v>28</v>
      </c>
      <c r="E6" s="12">
        <v>5310000</v>
      </c>
      <c r="F6" s="12">
        <f>E6*12</f>
        <v>63720000</v>
      </c>
      <c r="G6" s="12">
        <v>6197520</v>
      </c>
      <c r="H6" s="12"/>
      <c r="I6" s="12"/>
      <c r="J6" s="12">
        <f>40000*12</f>
        <v>480000</v>
      </c>
      <c r="K6" s="46">
        <f>F6+G6+I6+J6</f>
        <v>70397520</v>
      </c>
      <c r="L6" s="191"/>
    </row>
    <row r="7" spans="1:13" ht="30" customHeight="1" x14ac:dyDescent="0.3">
      <c r="A7" s="10">
        <v>2</v>
      </c>
      <c r="B7" s="10" t="s">
        <v>55</v>
      </c>
      <c r="C7" s="10" t="s">
        <v>151</v>
      </c>
      <c r="D7" s="11">
        <v>26</v>
      </c>
      <c r="E7" s="12">
        <v>4390000</v>
      </c>
      <c r="F7" s="12">
        <f t="shared" ref="F7:F20" si="1">E7*12</f>
        <v>52680000</v>
      </c>
      <c r="G7" s="12">
        <f>5096160+100000-7160</f>
        <v>5189000</v>
      </c>
      <c r="H7" s="12">
        <v>8</v>
      </c>
      <c r="I7" s="12">
        <f t="shared" ref="I7:I8" si="2">ROUNDDOWN(F7*1/209*1.5*H7,-1)</f>
        <v>3024680</v>
      </c>
      <c r="J7" s="12">
        <f>40000*12</f>
        <v>480000</v>
      </c>
      <c r="K7" s="46">
        <f t="shared" ref="K7:K20" si="3">F7+G7+I7+J7</f>
        <v>61373680</v>
      </c>
      <c r="L7" s="132"/>
      <c r="M7" s="132"/>
    </row>
    <row r="8" spans="1:13" ht="30" customHeight="1" x14ac:dyDescent="0.3">
      <c r="A8" s="10">
        <v>3</v>
      </c>
      <c r="B8" s="10" t="s">
        <v>180</v>
      </c>
      <c r="C8" s="10" t="s">
        <v>149</v>
      </c>
      <c r="D8" s="11">
        <v>24</v>
      </c>
      <c r="E8" s="12">
        <v>3613000</v>
      </c>
      <c r="F8" s="12">
        <f t="shared" si="1"/>
        <v>43356000</v>
      </c>
      <c r="G8" s="12">
        <v>4189800</v>
      </c>
      <c r="H8" s="12">
        <v>8</v>
      </c>
      <c r="I8" s="12">
        <f t="shared" si="2"/>
        <v>2489330</v>
      </c>
      <c r="J8" s="12">
        <f>40000*12</f>
        <v>480000</v>
      </c>
      <c r="K8" s="46">
        <f t="shared" si="3"/>
        <v>50515130</v>
      </c>
    </row>
    <row r="9" spans="1:13" ht="30" customHeight="1" x14ac:dyDescent="0.3">
      <c r="A9" s="10">
        <v>4</v>
      </c>
      <c r="B9" s="10" t="s">
        <v>64</v>
      </c>
      <c r="C9" s="10" t="s">
        <v>165</v>
      </c>
      <c r="D9" s="11">
        <v>23</v>
      </c>
      <c r="E9" s="12">
        <v>3566000</v>
      </c>
      <c r="F9" s="12">
        <f t="shared" si="1"/>
        <v>42792000</v>
      </c>
      <c r="G9" s="12">
        <f>E9*0.6*2</f>
        <v>4279200</v>
      </c>
      <c r="H9" s="12">
        <v>30</v>
      </c>
      <c r="I9" s="12">
        <f t="shared" ref="I9:I18" si="4">ROUNDDOWN(F9*1/209*1.5*H9,-1)</f>
        <v>9213580</v>
      </c>
      <c r="J9" s="12">
        <f>140000*12</f>
        <v>1680000</v>
      </c>
      <c r="K9" s="46">
        <f t="shared" si="3"/>
        <v>57964780</v>
      </c>
    </row>
    <row r="10" spans="1:13" ht="30" customHeight="1" x14ac:dyDescent="0.3">
      <c r="A10" s="10">
        <v>5</v>
      </c>
      <c r="B10" s="10" t="s">
        <v>64</v>
      </c>
      <c r="C10" s="10" t="s">
        <v>159</v>
      </c>
      <c r="D10" s="11">
        <v>16</v>
      </c>
      <c r="E10" s="12">
        <v>3076000</v>
      </c>
      <c r="F10" s="12">
        <f t="shared" si="1"/>
        <v>36912000</v>
      </c>
      <c r="G10" s="12">
        <f t="shared" ref="G10:G20" si="5">E10*0.6*2</f>
        <v>3691200</v>
      </c>
      <c r="H10" s="12">
        <v>30</v>
      </c>
      <c r="I10" s="12">
        <f t="shared" si="4"/>
        <v>7947550</v>
      </c>
      <c r="J10" s="12">
        <v>400000</v>
      </c>
      <c r="K10" s="46">
        <f t="shared" si="3"/>
        <v>48950750</v>
      </c>
    </row>
    <row r="11" spans="1:13" ht="30" customHeight="1" x14ac:dyDescent="0.3">
      <c r="A11" s="10">
        <v>6</v>
      </c>
      <c r="B11" s="10" t="s">
        <v>64</v>
      </c>
      <c r="C11" s="10" t="s">
        <v>160</v>
      </c>
      <c r="D11" s="11">
        <v>18</v>
      </c>
      <c r="E11" s="12">
        <v>3507000</v>
      </c>
      <c r="F11" s="12">
        <f t="shared" si="1"/>
        <v>42084000</v>
      </c>
      <c r="G11" s="12">
        <f t="shared" si="5"/>
        <v>4208400</v>
      </c>
      <c r="H11" s="12">
        <v>30</v>
      </c>
      <c r="I11" s="12">
        <f t="shared" si="4"/>
        <v>9061140</v>
      </c>
      <c r="J11" s="12">
        <v>0</v>
      </c>
      <c r="K11" s="46">
        <f t="shared" si="3"/>
        <v>55353540</v>
      </c>
    </row>
    <row r="12" spans="1:13" ht="30" customHeight="1" x14ac:dyDescent="0.3">
      <c r="A12" s="10">
        <v>7</v>
      </c>
      <c r="B12" s="10" t="s">
        <v>64</v>
      </c>
      <c r="C12" s="10" t="s">
        <v>147</v>
      </c>
      <c r="D12" s="11">
        <v>15</v>
      </c>
      <c r="E12" s="12">
        <v>3014000</v>
      </c>
      <c r="F12" s="12">
        <f t="shared" si="1"/>
        <v>36168000</v>
      </c>
      <c r="G12" s="12">
        <f t="shared" si="5"/>
        <v>3616800</v>
      </c>
      <c r="H12" s="12">
        <v>30</v>
      </c>
      <c r="I12" s="12">
        <f t="shared" si="4"/>
        <v>7787360</v>
      </c>
      <c r="J12" s="12">
        <f>70000*12</f>
        <v>840000</v>
      </c>
      <c r="K12" s="46">
        <f t="shared" si="3"/>
        <v>48412160</v>
      </c>
    </row>
    <row r="13" spans="1:13" ht="30" customHeight="1" x14ac:dyDescent="0.3">
      <c r="A13" s="10">
        <v>8</v>
      </c>
      <c r="B13" s="10" t="s">
        <v>64</v>
      </c>
      <c r="C13" s="10" t="s">
        <v>163</v>
      </c>
      <c r="D13" s="11">
        <v>13</v>
      </c>
      <c r="E13" s="12">
        <v>2953000</v>
      </c>
      <c r="F13" s="12">
        <f t="shared" si="1"/>
        <v>35436000</v>
      </c>
      <c r="G13" s="12">
        <f t="shared" si="5"/>
        <v>3543600</v>
      </c>
      <c r="H13" s="12">
        <v>30</v>
      </c>
      <c r="I13" s="12">
        <f t="shared" si="4"/>
        <v>7629760</v>
      </c>
      <c r="J13" s="12">
        <f>40000*12</f>
        <v>480000</v>
      </c>
      <c r="K13" s="46">
        <f t="shared" si="3"/>
        <v>47089360</v>
      </c>
    </row>
    <row r="14" spans="1:13" ht="30" customHeight="1" x14ac:dyDescent="0.3">
      <c r="A14" s="10">
        <v>9</v>
      </c>
      <c r="B14" s="10" t="s">
        <v>64</v>
      </c>
      <c r="C14" s="10" t="s">
        <v>152</v>
      </c>
      <c r="D14" s="11">
        <f>사회보험!D15</f>
        <v>13</v>
      </c>
      <c r="E14" s="12">
        <v>2953000</v>
      </c>
      <c r="F14" s="12">
        <f t="shared" si="1"/>
        <v>35436000</v>
      </c>
      <c r="G14" s="12">
        <f t="shared" si="5"/>
        <v>3543600</v>
      </c>
      <c r="H14" s="12">
        <v>30</v>
      </c>
      <c r="I14" s="12">
        <f t="shared" si="4"/>
        <v>7629760</v>
      </c>
      <c r="J14" s="12">
        <v>0</v>
      </c>
      <c r="K14" s="46">
        <f t="shared" si="3"/>
        <v>46609360</v>
      </c>
    </row>
    <row r="15" spans="1:13" ht="30" customHeight="1" x14ac:dyDescent="0.3">
      <c r="A15" s="10">
        <v>10</v>
      </c>
      <c r="B15" s="10" t="s">
        <v>64</v>
      </c>
      <c r="C15" s="10" t="s">
        <v>246</v>
      </c>
      <c r="D15" s="11">
        <v>7</v>
      </c>
      <c r="E15" s="12">
        <v>2539000</v>
      </c>
      <c r="F15" s="12">
        <f t="shared" si="1"/>
        <v>30468000</v>
      </c>
      <c r="G15" s="12">
        <f t="shared" si="5"/>
        <v>3046800</v>
      </c>
      <c r="H15" s="12">
        <v>30</v>
      </c>
      <c r="I15" s="12">
        <f t="shared" si="4"/>
        <v>6560090</v>
      </c>
      <c r="J15" s="12">
        <f>140000*12</f>
        <v>1680000</v>
      </c>
      <c r="K15" s="46">
        <f t="shared" si="3"/>
        <v>41754890</v>
      </c>
    </row>
    <row r="16" spans="1:13" ht="29.25" customHeight="1" x14ac:dyDescent="0.3">
      <c r="A16" s="10">
        <v>11</v>
      </c>
      <c r="B16" s="100" t="s">
        <v>64</v>
      </c>
      <c r="C16" s="100" t="s">
        <v>161</v>
      </c>
      <c r="D16" s="11">
        <v>8</v>
      </c>
      <c r="E16" s="12">
        <v>2640000</v>
      </c>
      <c r="F16" s="12">
        <f t="shared" si="1"/>
        <v>31680000</v>
      </c>
      <c r="G16" s="12">
        <f t="shared" si="5"/>
        <v>3168000</v>
      </c>
      <c r="H16" s="12">
        <v>30</v>
      </c>
      <c r="I16" s="12">
        <f t="shared" si="4"/>
        <v>6821050</v>
      </c>
      <c r="J16" s="12">
        <f>100000*12</f>
        <v>1200000</v>
      </c>
      <c r="K16" s="46">
        <f t="shared" si="3"/>
        <v>42869050</v>
      </c>
    </row>
    <row r="17" spans="1:11" ht="33.75" customHeight="1" x14ac:dyDescent="0.3">
      <c r="A17" s="10">
        <v>12</v>
      </c>
      <c r="B17" s="100" t="s">
        <v>64</v>
      </c>
      <c r="C17" s="136" t="s">
        <v>189</v>
      </c>
      <c r="D17" s="11">
        <v>7</v>
      </c>
      <c r="E17" s="12">
        <v>2539000</v>
      </c>
      <c r="F17" s="12">
        <f t="shared" si="1"/>
        <v>30468000</v>
      </c>
      <c r="G17" s="12">
        <f t="shared" si="5"/>
        <v>3046800</v>
      </c>
      <c r="H17" s="12">
        <v>30</v>
      </c>
      <c r="I17" s="12">
        <f>ROUNDDOWN(F17*1/209*1.5*H17,-1)</f>
        <v>6560090</v>
      </c>
      <c r="J17" s="12">
        <f>40000*12</f>
        <v>480000</v>
      </c>
      <c r="K17" s="46">
        <f t="shared" si="3"/>
        <v>40554890</v>
      </c>
    </row>
    <row r="18" spans="1:11" ht="29.25" customHeight="1" x14ac:dyDescent="0.3">
      <c r="A18" s="10">
        <v>13</v>
      </c>
      <c r="B18" s="100" t="s">
        <v>64</v>
      </c>
      <c r="C18" s="100" t="s">
        <v>154</v>
      </c>
      <c r="D18" s="11">
        <v>6</v>
      </c>
      <c r="E18" s="12">
        <v>2387000</v>
      </c>
      <c r="F18" s="12">
        <f t="shared" si="1"/>
        <v>28644000</v>
      </c>
      <c r="G18" s="12">
        <f t="shared" si="5"/>
        <v>2864400</v>
      </c>
      <c r="H18" s="12">
        <v>30</v>
      </c>
      <c r="I18" s="12">
        <f t="shared" si="4"/>
        <v>6167360</v>
      </c>
      <c r="J18" s="12">
        <f>40000*12</f>
        <v>480000</v>
      </c>
      <c r="K18" s="46">
        <f t="shared" si="3"/>
        <v>38155760</v>
      </c>
    </row>
    <row r="19" spans="1:11" ht="33.75" customHeight="1" x14ac:dyDescent="0.3">
      <c r="A19" s="10">
        <v>14</v>
      </c>
      <c r="B19" s="100" t="s">
        <v>64</v>
      </c>
      <c r="C19" s="136" t="s">
        <v>190</v>
      </c>
      <c r="D19" s="11">
        <f>사회보험!D20</f>
        <v>6</v>
      </c>
      <c r="E19" s="12">
        <v>2387000</v>
      </c>
      <c r="F19" s="12">
        <f t="shared" si="1"/>
        <v>28644000</v>
      </c>
      <c r="G19" s="12">
        <f t="shared" si="5"/>
        <v>2864400</v>
      </c>
      <c r="H19" s="12">
        <v>30</v>
      </c>
      <c r="I19" s="12">
        <f>ROUNDDOWN(F19*1/209*1.5*H19,-1)</f>
        <v>6167360</v>
      </c>
      <c r="J19" s="12">
        <v>0</v>
      </c>
      <c r="K19" s="46">
        <f t="shared" si="3"/>
        <v>37675760</v>
      </c>
    </row>
    <row r="20" spans="1:11" ht="30" customHeight="1" x14ac:dyDescent="0.3">
      <c r="A20" s="10">
        <v>15</v>
      </c>
      <c r="B20" s="10" t="s">
        <v>164</v>
      </c>
      <c r="C20" s="10" t="s">
        <v>193</v>
      </c>
      <c r="D20" s="11">
        <v>4</v>
      </c>
      <c r="E20" s="12">
        <v>2180000</v>
      </c>
      <c r="F20" s="12">
        <f t="shared" si="1"/>
        <v>26160000</v>
      </c>
      <c r="G20" s="12">
        <f t="shared" si="5"/>
        <v>2616000</v>
      </c>
      <c r="H20" s="12">
        <v>30</v>
      </c>
      <c r="I20" s="12">
        <f>ROUNDDOWN(F20*1/209*1.5*H20,-1)</f>
        <v>5632530</v>
      </c>
      <c r="J20" s="12">
        <f>60000*12</f>
        <v>720000</v>
      </c>
      <c r="K20" s="46">
        <f t="shared" si="3"/>
        <v>35128530</v>
      </c>
    </row>
  </sheetData>
  <mergeCells count="11">
    <mergeCell ref="B3:B5"/>
    <mergeCell ref="E3:F4"/>
    <mergeCell ref="D3:D5"/>
    <mergeCell ref="A1:K1"/>
    <mergeCell ref="A2:B2"/>
    <mergeCell ref="A3:A5"/>
    <mergeCell ref="C3:C5"/>
    <mergeCell ref="G3:G4"/>
    <mergeCell ref="K3:K4"/>
    <mergeCell ref="H3:I3"/>
    <mergeCell ref="J3:J4"/>
  </mergeCells>
  <phoneticPr fontId="2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21"/>
  <sheetViews>
    <sheetView zoomScaleNormal="100" zoomScaleSheetLayoutView="75" workbookViewId="0">
      <selection activeCell="S8" sqref="S8"/>
    </sheetView>
  </sheetViews>
  <sheetFormatPr defaultColWidth="8.875" defaultRowHeight="16.5" x14ac:dyDescent="0.3"/>
  <cols>
    <col min="1" max="1" width="5.75" style="2" customWidth="1"/>
    <col min="2" max="2" width="16.125" style="2" bestFit="1" customWidth="1"/>
    <col min="3" max="3" width="9.25" style="2" customWidth="1"/>
    <col min="4" max="4" width="7.5" style="2" bestFit="1" customWidth="1"/>
    <col min="5" max="5" width="14.5" hidden="1" customWidth="1"/>
    <col min="6" max="6" width="15.75" hidden="1" customWidth="1"/>
    <col min="7" max="7" width="15.125" hidden="1" customWidth="1"/>
    <col min="8" max="8" width="7.75" style="2" hidden="1" customWidth="1"/>
    <col min="9" max="9" width="16.125" hidden="1" customWidth="1"/>
    <col min="10" max="10" width="13.25" hidden="1" customWidth="1"/>
    <col min="11" max="11" width="15.75" hidden="1" customWidth="1"/>
    <col min="12" max="12" width="15.75" bestFit="1" customWidth="1"/>
    <col min="13" max="18" width="15.625" customWidth="1"/>
    <col min="19" max="19" width="15.75" customWidth="1"/>
    <col min="20" max="20" width="13.8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20" ht="35.1" customHeight="1" x14ac:dyDescent="0.3">
      <c r="A1" s="248" t="s">
        <v>241</v>
      </c>
      <c r="B1" s="248"/>
      <c r="C1" s="248"/>
      <c r="D1" s="248"/>
      <c r="E1" s="249"/>
      <c r="F1" s="249"/>
      <c r="G1" s="248"/>
      <c r="H1" s="248"/>
      <c r="I1" s="249"/>
      <c r="J1" s="248"/>
      <c r="K1" s="248"/>
      <c r="L1" s="248"/>
      <c r="M1" s="248"/>
      <c r="N1" s="248"/>
      <c r="O1" s="248"/>
      <c r="P1" s="248"/>
      <c r="Q1" s="248"/>
      <c r="R1" s="248"/>
      <c r="S1" s="248"/>
    </row>
    <row r="2" spans="1:20" ht="26.25" customHeight="1" x14ac:dyDescent="0.3">
      <c r="A2" s="58" t="s">
        <v>173</v>
      </c>
      <c r="B2" s="1"/>
      <c r="C2" s="1"/>
      <c r="E2" s="3"/>
      <c r="F2" s="3"/>
      <c r="G2" s="4"/>
      <c r="I2" s="4"/>
      <c r="J2" s="4"/>
      <c r="K2" s="5"/>
      <c r="L2" s="4"/>
      <c r="M2" s="4"/>
      <c r="N2" s="4"/>
      <c r="O2" s="4"/>
      <c r="P2" s="4"/>
      <c r="Q2" s="133"/>
      <c r="R2" s="133"/>
      <c r="S2" s="5" t="s">
        <v>52</v>
      </c>
    </row>
    <row r="3" spans="1:20" ht="19.5" customHeight="1" x14ac:dyDescent="0.3">
      <c r="A3" s="241" t="s">
        <v>158</v>
      </c>
      <c r="B3" s="241" t="s">
        <v>162</v>
      </c>
      <c r="C3" s="241" t="s">
        <v>143</v>
      </c>
      <c r="D3" s="241" t="s">
        <v>168</v>
      </c>
      <c r="E3" s="244" t="s">
        <v>133</v>
      </c>
      <c r="F3" s="245"/>
      <c r="G3" s="251" t="s">
        <v>65</v>
      </c>
      <c r="H3" s="255" t="s">
        <v>58</v>
      </c>
      <c r="I3" s="256"/>
      <c r="J3" s="251" t="s">
        <v>81</v>
      </c>
      <c r="K3" s="253" t="s">
        <v>177</v>
      </c>
      <c r="L3" s="253" t="s">
        <v>44</v>
      </c>
      <c r="M3" s="258" t="s">
        <v>121</v>
      </c>
      <c r="N3" s="258"/>
      <c r="O3" s="258"/>
      <c r="P3" s="258"/>
      <c r="Q3" s="258"/>
      <c r="R3" s="258"/>
      <c r="S3" s="258"/>
    </row>
    <row r="4" spans="1:20" ht="14.25" customHeight="1" x14ac:dyDescent="0.3">
      <c r="A4" s="242"/>
      <c r="B4" s="242"/>
      <c r="C4" s="242"/>
      <c r="D4" s="242"/>
      <c r="E4" s="246"/>
      <c r="F4" s="247"/>
      <c r="G4" s="259"/>
      <c r="H4" s="260" t="s">
        <v>172</v>
      </c>
      <c r="I4" s="251" t="s">
        <v>181</v>
      </c>
      <c r="J4" s="259"/>
      <c r="K4" s="257"/>
      <c r="L4" s="257"/>
      <c r="M4" s="258"/>
      <c r="N4" s="258"/>
      <c r="O4" s="258"/>
      <c r="P4" s="258"/>
      <c r="Q4" s="258"/>
      <c r="R4" s="258"/>
      <c r="S4" s="258"/>
    </row>
    <row r="5" spans="1:20" ht="46.5" customHeight="1" x14ac:dyDescent="0.3">
      <c r="A5" s="243"/>
      <c r="B5" s="243"/>
      <c r="C5" s="243"/>
      <c r="D5" s="243"/>
      <c r="E5" s="156" t="s">
        <v>196</v>
      </c>
      <c r="F5" s="156" t="s">
        <v>197</v>
      </c>
      <c r="G5" s="252"/>
      <c r="H5" s="261"/>
      <c r="I5" s="252"/>
      <c r="J5" s="252"/>
      <c r="K5" s="254"/>
      <c r="L5" s="254"/>
      <c r="M5" s="8" t="s">
        <v>111</v>
      </c>
      <c r="N5" s="8" t="s">
        <v>7</v>
      </c>
      <c r="O5" s="8" t="s">
        <v>97</v>
      </c>
      <c r="P5" s="8" t="s">
        <v>94</v>
      </c>
      <c r="Q5" s="8" t="s">
        <v>251</v>
      </c>
      <c r="R5" s="8" t="s">
        <v>110</v>
      </c>
      <c r="S5" s="59" t="s">
        <v>175</v>
      </c>
    </row>
    <row r="6" spans="1:20" ht="30" customHeight="1" x14ac:dyDescent="0.3">
      <c r="A6" s="262" t="s">
        <v>170</v>
      </c>
      <c r="B6" s="263"/>
      <c r="C6" s="263"/>
      <c r="D6" s="264"/>
      <c r="E6" s="9">
        <f>SUM(E7:E21)</f>
        <v>47054000</v>
      </c>
      <c r="F6" s="9">
        <f t="shared" ref="F6:S6" si="0">SUM(F7:F21)</f>
        <v>564648000</v>
      </c>
      <c r="G6" s="9">
        <f t="shared" si="0"/>
        <v>56065520</v>
      </c>
      <c r="H6" s="9">
        <f t="shared" si="0"/>
        <v>376</v>
      </c>
      <c r="I6" s="9">
        <f t="shared" si="0"/>
        <v>92691640</v>
      </c>
      <c r="J6" s="9">
        <f t="shared" si="0"/>
        <v>9400000</v>
      </c>
      <c r="K6" s="9">
        <f t="shared" si="0"/>
        <v>722805160</v>
      </c>
      <c r="L6" s="9">
        <f t="shared" si="0"/>
        <v>722805160</v>
      </c>
      <c r="M6" s="9">
        <f t="shared" si="0"/>
        <v>28912300</v>
      </c>
      <c r="N6" s="9">
        <f t="shared" si="0"/>
        <v>3706630</v>
      </c>
      <c r="O6" s="9">
        <f t="shared" si="0"/>
        <v>32526310</v>
      </c>
      <c r="P6" s="9">
        <f t="shared" si="0"/>
        <v>6524140</v>
      </c>
      <c r="Q6" s="9">
        <f t="shared" si="0"/>
        <v>7502620</v>
      </c>
      <c r="R6" s="9">
        <f t="shared" si="0"/>
        <v>60233830</v>
      </c>
      <c r="S6" s="9">
        <f t="shared" si="0"/>
        <v>139405830</v>
      </c>
      <c r="T6" s="191"/>
    </row>
    <row r="7" spans="1:20" ht="30" customHeight="1" x14ac:dyDescent="0.3">
      <c r="A7" s="144">
        <v>1</v>
      </c>
      <c r="B7" s="10" t="s">
        <v>76</v>
      </c>
      <c r="C7" s="10" t="str">
        <f>급여산출기초1!C6</f>
        <v>김문정</v>
      </c>
      <c r="D7" s="11">
        <v>27</v>
      </c>
      <c r="E7" s="12">
        <f>급여산출기초1!E6</f>
        <v>5310000</v>
      </c>
      <c r="F7" s="12">
        <f>급여산출기초1!F6</f>
        <v>63720000</v>
      </c>
      <c r="G7" s="12">
        <f>급여산출기초1!G6</f>
        <v>6197520</v>
      </c>
      <c r="H7" s="12"/>
      <c r="I7" s="12"/>
      <c r="J7" s="12">
        <f>급여산출기초1!J6</f>
        <v>480000</v>
      </c>
      <c r="K7" s="9">
        <f>F7+G7+I7+J7</f>
        <v>70397520</v>
      </c>
      <c r="L7" s="46">
        <f t="shared" ref="L7:L16" si="1">K7</f>
        <v>70397520</v>
      </c>
      <c r="M7" s="13">
        <f t="shared" ref="M7:M21" si="2">ROUNDUP(L7*0.04,-1)</f>
        <v>2815910</v>
      </c>
      <c r="N7" s="13">
        <f>ROUNDUP(M7*12.82%,-1)</f>
        <v>361000</v>
      </c>
      <c r="O7" s="13">
        <f>ROUNDUP(L7*0.045,-1)</f>
        <v>3167890</v>
      </c>
      <c r="P7" s="13"/>
      <c r="Q7" s="13"/>
      <c r="R7" s="13">
        <f>ROUNDUP(L7/12,-1)</f>
        <v>5866460</v>
      </c>
      <c r="S7" s="46">
        <f t="shared" ref="S7:S20" si="3">SUM(M7:R7)</f>
        <v>12211260</v>
      </c>
    </row>
    <row r="8" spans="1:20" ht="30" customHeight="1" x14ac:dyDescent="0.3">
      <c r="A8" s="144">
        <v>2</v>
      </c>
      <c r="B8" s="10" t="s">
        <v>55</v>
      </c>
      <c r="C8" s="10" t="str">
        <f>급여산출기초1!C7</f>
        <v>최연아</v>
      </c>
      <c r="D8" s="11">
        <v>25</v>
      </c>
      <c r="E8" s="12">
        <f>급여산출기초1!E7</f>
        <v>4390000</v>
      </c>
      <c r="F8" s="12">
        <f>급여산출기초1!F7</f>
        <v>52680000</v>
      </c>
      <c r="G8" s="12">
        <f>급여산출기초1!G7</f>
        <v>5189000</v>
      </c>
      <c r="H8" s="12">
        <v>8</v>
      </c>
      <c r="I8" s="12">
        <f>급여산출기초1!I7</f>
        <v>3024680</v>
      </c>
      <c r="J8" s="12">
        <f>급여산출기초1!J7</f>
        <v>480000</v>
      </c>
      <c r="K8" s="9">
        <f t="shared" ref="K8:K21" si="4">F8+G8+I8+J8</f>
        <v>61373680</v>
      </c>
      <c r="L8" s="46">
        <f t="shared" si="1"/>
        <v>61373680</v>
      </c>
      <c r="M8" s="13">
        <f t="shared" si="2"/>
        <v>2454950</v>
      </c>
      <c r="N8" s="13">
        <f t="shared" ref="N8:N21" si="5">ROUNDUP(M8*12.82%,-1)</f>
        <v>314730</v>
      </c>
      <c r="O8" s="13">
        <f t="shared" ref="O8:O21" si="6">ROUNDUP(L8*0.045,-1)</f>
        <v>2761820</v>
      </c>
      <c r="P8" s="13">
        <f>ROUNDUP(L8*0.01,-1)</f>
        <v>613740</v>
      </c>
      <c r="Q8" s="13">
        <f>ROUNDDOWN(L8*0.0115,-1)</f>
        <v>705790</v>
      </c>
      <c r="R8" s="13">
        <f t="shared" ref="R8:R21" si="7">ROUNDUP(L8/12,-1)</f>
        <v>5114480</v>
      </c>
      <c r="S8" s="46">
        <f t="shared" si="3"/>
        <v>11965510</v>
      </c>
    </row>
    <row r="9" spans="1:20" ht="30" customHeight="1" x14ac:dyDescent="0.3">
      <c r="A9" s="144">
        <v>3</v>
      </c>
      <c r="B9" s="10" t="s">
        <v>180</v>
      </c>
      <c r="C9" s="10" t="str">
        <f>급여산출기초1!C8</f>
        <v>조유미</v>
      </c>
      <c r="D9" s="11">
        <v>23</v>
      </c>
      <c r="E9" s="12">
        <f>급여산출기초1!E8</f>
        <v>3613000</v>
      </c>
      <c r="F9" s="12">
        <f>급여산출기초1!F8</f>
        <v>43356000</v>
      </c>
      <c r="G9" s="12">
        <f>급여산출기초1!G8</f>
        <v>4189800</v>
      </c>
      <c r="H9" s="12">
        <v>8</v>
      </c>
      <c r="I9" s="12">
        <f>급여산출기초1!I8</f>
        <v>2489330</v>
      </c>
      <c r="J9" s="12">
        <f>급여산출기초1!J8</f>
        <v>480000</v>
      </c>
      <c r="K9" s="9">
        <f t="shared" si="4"/>
        <v>50515130</v>
      </c>
      <c r="L9" s="46">
        <f t="shared" si="1"/>
        <v>50515130</v>
      </c>
      <c r="M9" s="13">
        <f t="shared" si="2"/>
        <v>2020610</v>
      </c>
      <c r="N9" s="13">
        <f t="shared" si="5"/>
        <v>259050</v>
      </c>
      <c r="O9" s="13">
        <f t="shared" si="6"/>
        <v>2273190</v>
      </c>
      <c r="P9" s="13">
        <f t="shared" ref="P9:P21" si="8">ROUNDUP(L9*0.01,-1)</f>
        <v>505160</v>
      </c>
      <c r="Q9" s="13">
        <f t="shared" ref="Q9:Q21" si="9">ROUNDDOWN(L9*0.0115,-1)</f>
        <v>580920</v>
      </c>
      <c r="R9" s="13">
        <f t="shared" si="7"/>
        <v>4209600</v>
      </c>
      <c r="S9" s="46">
        <f t="shared" si="3"/>
        <v>9848530</v>
      </c>
    </row>
    <row r="10" spans="1:20" ht="30" customHeight="1" x14ac:dyDescent="0.3">
      <c r="A10" s="144">
        <v>4</v>
      </c>
      <c r="B10" s="10" t="s">
        <v>87</v>
      </c>
      <c r="C10" s="10" t="str">
        <f>급여산출기초1!C9</f>
        <v>강명수</v>
      </c>
      <c r="D10" s="11">
        <v>22</v>
      </c>
      <c r="E10" s="12">
        <f>급여산출기초1!E9</f>
        <v>3566000</v>
      </c>
      <c r="F10" s="12">
        <f>급여산출기초1!F9</f>
        <v>42792000</v>
      </c>
      <c r="G10" s="12">
        <f>급여산출기초1!G9</f>
        <v>4279200</v>
      </c>
      <c r="H10" s="12">
        <v>30</v>
      </c>
      <c r="I10" s="12">
        <f>급여산출기초1!I9</f>
        <v>9213580</v>
      </c>
      <c r="J10" s="12">
        <f>급여산출기초1!J9</f>
        <v>1680000</v>
      </c>
      <c r="K10" s="9">
        <f t="shared" si="4"/>
        <v>57964780</v>
      </c>
      <c r="L10" s="46">
        <f t="shared" si="1"/>
        <v>57964780</v>
      </c>
      <c r="M10" s="13">
        <f t="shared" si="2"/>
        <v>2318600</v>
      </c>
      <c r="N10" s="13">
        <f t="shared" si="5"/>
        <v>297250</v>
      </c>
      <c r="O10" s="13">
        <f t="shared" si="6"/>
        <v>2608420</v>
      </c>
      <c r="P10" s="13">
        <f t="shared" si="8"/>
        <v>579650</v>
      </c>
      <c r="Q10" s="13">
        <f t="shared" si="9"/>
        <v>666590</v>
      </c>
      <c r="R10" s="13">
        <f t="shared" si="7"/>
        <v>4830400</v>
      </c>
      <c r="S10" s="46">
        <f t="shared" si="3"/>
        <v>11300910</v>
      </c>
    </row>
    <row r="11" spans="1:20" ht="30" customHeight="1" x14ac:dyDescent="0.3">
      <c r="A11" s="144">
        <v>5</v>
      </c>
      <c r="B11" s="10" t="s">
        <v>49</v>
      </c>
      <c r="C11" s="10" t="str">
        <f>급여산출기초1!C10</f>
        <v>김희련</v>
      </c>
      <c r="D11" s="11">
        <v>15</v>
      </c>
      <c r="E11" s="12">
        <f>급여산출기초1!E10</f>
        <v>3076000</v>
      </c>
      <c r="F11" s="12">
        <f>급여산출기초1!F10</f>
        <v>36912000</v>
      </c>
      <c r="G11" s="12">
        <f>급여산출기초1!G10</f>
        <v>3691200</v>
      </c>
      <c r="H11" s="12">
        <v>30</v>
      </c>
      <c r="I11" s="12">
        <f>급여산출기초1!I10</f>
        <v>7947550</v>
      </c>
      <c r="J11" s="12">
        <f>급여산출기초1!J10</f>
        <v>400000</v>
      </c>
      <c r="K11" s="9">
        <f t="shared" si="4"/>
        <v>48950750</v>
      </c>
      <c r="L11" s="46">
        <f t="shared" si="1"/>
        <v>48950750</v>
      </c>
      <c r="M11" s="13">
        <f t="shared" si="2"/>
        <v>1958030</v>
      </c>
      <c r="N11" s="13">
        <f t="shared" si="5"/>
        <v>251020</v>
      </c>
      <c r="O11" s="13">
        <f t="shared" si="6"/>
        <v>2202790</v>
      </c>
      <c r="P11" s="13">
        <f t="shared" si="8"/>
        <v>489510</v>
      </c>
      <c r="Q11" s="13">
        <f t="shared" si="9"/>
        <v>562930</v>
      </c>
      <c r="R11" s="13">
        <f t="shared" si="7"/>
        <v>4079230</v>
      </c>
      <c r="S11" s="46">
        <f t="shared" si="3"/>
        <v>9543510</v>
      </c>
    </row>
    <row r="12" spans="1:20" ht="30" customHeight="1" x14ac:dyDescent="0.3">
      <c r="A12" s="144">
        <v>6</v>
      </c>
      <c r="B12" s="10" t="s">
        <v>71</v>
      </c>
      <c r="C12" s="10" t="str">
        <f>급여산출기초1!C11</f>
        <v>김희현</v>
      </c>
      <c r="D12" s="11">
        <v>17</v>
      </c>
      <c r="E12" s="12">
        <f>급여산출기초1!E11</f>
        <v>3507000</v>
      </c>
      <c r="F12" s="12">
        <f>급여산출기초1!F11</f>
        <v>42084000</v>
      </c>
      <c r="G12" s="12">
        <f>급여산출기초1!G11</f>
        <v>4208400</v>
      </c>
      <c r="H12" s="12">
        <v>30</v>
      </c>
      <c r="I12" s="12">
        <f>급여산출기초1!I11</f>
        <v>9061140</v>
      </c>
      <c r="J12" s="12">
        <f>급여산출기초1!J11</f>
        <v>0</v>
      </c>
      <c r="K12" s="9">
        <f t="shared" si="4"/>
        <v>55353540</v>
      </c>
      <c r="L12" s="46">
        <f t="shared" si="1"/>
        <v>55353540</v>
      </c>
      <c r="M12" s="13">
        <f t="shared" si="2"/>
        <v>2214150</v>
      </c>
      <c r="N12" s="13">
        <f t="shared" si="5"/>
        <v>283860</v>
      </c>
      <c r="O12" s="13">
        <f t="shared" si="6"/>
        <v>2490910</v>
      </c>
      <c r="P12" s="13">
        <f t="shared" si="8"/>
        <v>553540</v>
      </c>
      <c r="Q12" s="13">
        <f t="shared" si="9"/>
        <v>636560</v>
      </c>
      <c r="R12" s="13">
        <f t="shared" si="7"/>
        <v>4612800</v>
      </c>
      <c r="S12" s="46">
        <f t="shared" si="3"/>
        <v>10791820</v>
      </c>
    </row>
    <row r="13" spans="1:20" ht="30" customHeight="1" x14ac:dyDescent="0.3">
      <c r="A13" s="144">
        <v>7</v>
      </c>
      <c r="B13" s="10" t="s">
        <v>61</v>
      </c>
      <c r="C13" s="10" t="str">
        <f>급여산출기초1!C12</f>
        <v>현명길</v>
      </c>
      <c r="D13" s="11">
        <v>14</v>
      </c>
      <c r="E13" s="12">
        <f>급여산출기초1!E12</f>
        <v>3014000</v>
      </c>
      <c r="F13" s="12">
        <f>급여산출기초1!F12</f>
        <v>36168000</v>
      </c>
      <c r="G13" s="12">
        <f>급여산출기초1!G12</f>
        <v>3616800</v>
      </c>
      <c r="H13" s="12">
        <v>30</v>
      </c>
      <c r="I13" s="12">
        <f>급여산출기초1!I12</f>
        <v>7787360</v>
      </c>
      <c r="J13" s="12">
        <f>급여산출기초1!J12</f>
        <v>840000</v>
      </c>
      <c r="K13" s="9">
        <f t="shared" si="4"/>
        <v>48412160</v>
      </c>
      <c r="L13" s="46">
        <f t="shared" si="1"/>
        <v>48412160</v>
      </c>
      <c r="M13" s="13">
        <f t="shared" si="2"/>
        <v>1936490</v>
      </c>
      <c r="N13" s="13">
        <f t="shared" si="5"/>
        <v>248260</v>
      </c>
      <c r="O13" s="13">
        <f t="shared" si="6"/>
        <v>2178550</v>
      </c>
      <c r="P13" s="13">
        <f t="shared" si="8"/>
        <v>484130</v>
      </c>
      <c r="Q13" s="13">
        <f t="shared" si="9"/>
        <v>556730</v>
      </c>
      <c r="R13" s="13">
        <f t="shared" si="7"/>
        <v>4034350</v>
      </c>
      <c r="S13" s="46">
        <f t="shared" si="3"/>
        <v>9438510</v>
      </c>
    </row>
    <row r="14" spans="1:20" ht="30" customHeight="1" x14ac:dyDescent="0.3">
      <c r="A14" s="144">
        <v>8</v>
      </c>
      <c r="B14" s="10" t="s">
        <v>70</v>
      </c>
      <c r="C14" s="10" t="str">
        <f>급여산출기초1!C13</f>
        <v>손소영</v>
      </c>
      <c r="D14" s="11">
        <v>12</v>
      </c>
      <c r="E14" s="12">
        <f>급여산출기초1!E13</f>
        <v>2953000</v>
      </c>
      <c r="F14" s="12">
        <f>급여산출기초1!F13</f>
        <v>35436000</v>
      </c>
      <c r="G14" s="12">
        <f>급여산출기초1!G13</f>
        <v>3543600</v>
      </c>
      <c r="H14" s="12">
        <v>30</v>
      </c>
      <c r="I14" s="12">
        <f>급여산출기초1!I13</f>
        <v>7629760</v>
      </c>
      <c r="J14" s="12">
        <f>급여산출기초1!J13</f>
        <v>480000</v>
      </c>
      <c r="K14" s="9">
        <f t="shared" si="4"/>
        <v>47089360</v>
      </c>
      <c r="L14" s="46">
        <f t="shared" si="1"/>
        <v>47089360</v>
      </c>
      <c r="M14" s="13">
        <f t="shared" si="2"/>
        <v>1883580</v>
      </c>
      <c r="N14" s="13">
        <f t="shared" si="5"/>
        <v>241480</v>
      </c>
      <c r="O14" s="13">
        <f t="shared" si="6"/>
        <v>2119030</v>
      </c>
      <c r="P14" s="13">
        <f t="shared" si="8"/>
        <v>470900</v>
      </c>
      <c r="Q14" s="13">
        <f t="shared" si="9"/>
        <v>541520</v>
      </c>
      <c r="R14" s="13">
        <f t="shared" si="7"/>
        <v>3924120</v>
      </c>
      <c r="S14" s="46">
        <f t="shared" si="3"/>
        <v>9180630</v>
      </c>
    </row>
    <row r="15" spans="1:20" ht="30" customHeight="1" x14ac:dyDescent="0.3">
      <c r="A15" s="144">
        <v>9</v>
      </c>
      <c r="B15" s="10" t="s">
        <v>42</v>
      </c>
      <c r="C15" s="10" t="str">
        <f>급여산출기초1!C14</f>
        <v>김도윤</v>
      </c>
      <c r="D15" s="11">
        <v>13</v>
      </c>
      <c r="E15" s="12">
        <f>급여산출기초1!E14</f>
        <v>2953000</v>
      </c>
      <c r="F15" s="12">
        <f>급여산출기초1!F14</f>
        <v>35436000</v>
      </c>
      <c r="G15" s="12">
        <f>급여산출기초1!G14</f>
        <v>3543600</v>
      </c>
      <c r="H15" s="12">
        <v>30</v>
      </c>
      <c r="I15" s="12">
        <f>급여산출기초1!I14</f>
        <v>7629760</v>
      </c>
      <c r="J15" s="12">
        <f>급여산출기초1!J14</f>
        <v>0</v>
      </c>
      <c r="K15" s="9">
        <f t="shared" si="4"/>
        <v>46609360</v>
      </c>
      <c r="L15" s="46">
        <f t="shared" si="1"/>
        <v>46609360</v>
      </c>
      <c r="M15" s="13">
        <f t="shared" si="2"/>
        <v>1864380</v>
      </c>
      <c r="N15" s="13">
        <f t="shared" si="5"/>
        <v>239020</v>
      </c>
      <c r="O15" s="13">
        <f t="shared" si="6"/>
        <v>2097430</v>
      </c>
      <c r="P15" s="13">
        <f t="shared" si="8"/>
        <v>466100</v>
      </c>
      <c r="Q15" s="13">
        <f t="shared" si="9"/>
        <v>536000</v>
      </c>
      <c r="R15" s="13">
        <f t="shared" si="7"/>
        <v>3884120</v>
      </c>
      <c r="S15" s="46">
        <f t="shared" si="3"/>
        <v>9087050</v>
      </c>
    </row>
    <row r="16" spans="1:20" ht="30" customHeight="1" x14ac:dyDescent="0.3">
      <c r="A16" s="144">
        <v>10</v>
      </c>
      <c r="B16" s="10" t="s">
        <v>247</v>
      </c>
      <c r="C16" s="10" t="s">
        <v>246</v>
      </c>
      <c r="D16" s="11">
        <v>7</v>
      </c>
      <c r="E16" s="12">
        <f>급여산출기초1!E15</f>
        <v>2539000</v>
      </c>
      <c r="F16" s="12">
        <f>급여산출기초1!F15</f>
        <v>30468000</v>
      </c>
      <c r="G16" s="12">
        <f>급여산출기초1!G15</f>
        <v>3046800</v>
      </c>
      <c r="H16" s="12">
        <v>30</v>
      </c>
      <c r="I16" s="12">
        <f>급여산출기초1!I15</f>
        <v>6560090</v>
      </c>
      <c r="J16" s="12">
        <f>급여산출기초1!J15</f>
        <v>1680000</v>
      </c>
      <c r="K16" s="9">
        <f t="shared" si="4"/>
        <v>41754890</v>
      </c>
      <c r="L16" s="46">
        <f t="shared" si="1"/>
        <v>41754890</v>
      </c>
      <c r="M16" s="13">
        <f t="shared" si="2"/>
        <v>1670200</v>
      </c>
      <c r="N16" s="13">
        <f t="shared" si="5"/>
        <v>214120</v>
      </c>
      <c r="O16" s="13">
        <f t="shared" si="6"/>
        <v>1878980</v>
      </c>
      <c r="P16" s="13">
        <f t="shared" si="8"/>
        <v>417550</v>
      </c>
      <c r="Q16" s="13">
        <f t="shared" si="9"/>
        <v>480180</v>
      </c>
      <c r="R16" s="13">
        <f t="shared" si="7"/>
        <v>3479580</v>
      </c>
      <c r="S16" s="46">
        <f t="shared" si="3"/>
        <v>8140610</v>
      </c>
    </row>
    <row r="17" spans="1:19" ht="27.75" customHeight="1" x14ac:dyDescent="0.3">
      <c r="A17" s="144">
        <v>11</v>
      </c>
      <c r="B17" s="10" t="s">
        <v>89</v>
      </c>
      <c r="C17" s="10" t="str">
        <f>급여산출기초1!C16</f>
        <v>김소영</v>
      </c>
      <c r="D17" s="11">
        <v>8</v>
      </c>
      <c r="E17" s="12">
        <f>급여산출기초1!E16</f>
        <v>2640000</v>
      </c>
      <c r="F17" s="12">
        <f>급여산출기초1!F16</f>
        <v>31680000</v>
      </c>
      <c r="G17" s="12">
        <f>급여산출기초1!G16</f>
        <v>3168000</v>
      </c>
      <c r="H17" s="12">
        <v>30</v>
      </c>
      <c r="I17" s="12">
        <f>급여산출기초1!I16</f>
        <v>6821050</v>
      </c>
      <c r="J17" s="12">
        <f>급여산출기초1!J16</f>
        <v>1200000</v>
      </c>
      <c r="K17" s="9">
        <f t="shared" si="4"/>
        <v>42869050</v>
      </c>
      <c r="L17" s="46">
        <f t="shared" ref="L17:L18" si="10">K17</f>
        <v>42869050</v>
      </c>
      <c r="M17" s="13">
        <f t="shared" si="2"/>
        <v>1714770</v>
      </c>
      <c r="N17" s="13">
        <f t="shared" si="5"/>
        <v>219840</v>
      </c>
      <c r="O17" s="13">
        <f t="shared" si="6"/>
        <v>1929110</v>
      </c>
      <c r="P17" s="13">
        <f t="shared" si="8"/>
        <v>428700</v>
      </c>
      <c r="Q17" s="13">
        <f t="shared" si="9"/>
        <v>492990</v>
      </c>
      <c r="R17" s="13">
        <f t="shared" si="7"/>
        <v>3572430</v>
      </c>
      <c r="S17" s="46">
        <f t="shared" si="3"/>
        <v>8357840</v>
      </c>
    </row>
    <row r="18" spans="1:19" ht="27.75" customHeight="1" x14ac:dyDescent="0.3">
      <c r="A18" s="144">
        <v>12</v>
      </c>
      <c r="B18" s="10" t="s">
        <v>88</v>
      </c>
      <c r="C18" s="10" t="str">
        <f>급여산출기초1!C17</f>
        <v>김상철</v>
      </c>
      <c r="D18" s="11">
        <v>7</v>
      </c>
      <c r="E18" s="12">
        <f>급여산출기초1!E17</f>
        <v>2539000</v>
      </c>
      <c r="F18" s="12">
        <f>급여산출기초1!F17</f>
        <v>30468000</v>
      </c>
      <c r="G18" s="12">
        <f>급여산출기초1!G17</f>
        <v>3046800</v>
      </c>
      <c r="H18" s="12">
        <v>30</v>
      </c>
      <c r="I18" s="12">
        <f>급여산출기초1!I17</f>
        <v>6560090</v>
      </c>
      <c r="J18" s="12">
        <f>급여산출기초1!J17</f>
        <v>480000</v>
      </c>
      <c r="K18" s="9">
        <f t="shared" si="4"/>
        <v>40554890</v>
      </c>
      <c r="L18" s="46">
        <f t="shared" si="10"/>
        <v>40554890</v>
      </c>
      <c r="M18" s="13">
        <f t="shared" si="2"/>
        <v>1622200</v>
      </c>
      <c r="N18" s="13">
        <f t="shared" si="5"/>
        <v>207970</v>
      </c>
      <c r="O18" s="13">
        <f t="shared" si="6"/>
        <v>1824980</v>
      </c>
      <c r="P18" s="13">
        <f t="shared" si="8"/>
        <v>405550</v>
      </c>
      <c r="Q18" s="13">
        <f t="shared" si="9"/>
        <v>466380</v>
      </c>
      <c r="R18" s="13">
        <f t="shared" si="7"/>
        <v>3379580</v>
      </c>
      <c r="S18" s="46">
        <f t="shared" si="3"/>
        <v>7906660</v>
      </c>
    </row>
    <row r="19" spans="1:19" ht="28.5" customHeight="1" x14ac:dyDescent="0.3">
      <c r="A19" s="144">
        <v>13</v>
      </c>
      <c r="B19" s="10" t="s">
        <v>91</v>
      </c>
      <c r="C19" s="10" t="str">
        <f>급여산출기초1!C18</f>
        <v>정다솔</v>
      </c>
      <c r="D19" s="11">
        <v>6</v>
      </c>
      <c r="E19" s="12">
        <f>급여산출기초1!E18</f>
        <v>2387000</v>
      </c>
      <c r="F19" s="12">
        <f>급여산출기초1!F18</f>
        <v>28644000</v>
      </c>
      <c r="G19" s="12">
        <f>급여산출기초1!G18</f>
        <v>2864400</v>
      </c>
      <c r="H19" s="12">
        <v>30</v>
      </c>
      <c r="I19" s="12">
        <f>급여산출기초1!I18</f>
        <v>6167360</v>
      </c>
      <c r="J19" s="12">
        <f>급여산출기초1!J18</f>
        <v>480000</v>
      </c>
      <c r="K19" s="9">
        <f t="shared" si="4"/>
        <v>38155760</v>
      </c>
      <c r="L19" s="46">
        <f t="shared" ref="L19:L20" si="11">K19</f>
        <v>38155760</v>
      </c>
      <c r="M19" s="13">
        <f t="shared" si="2"/>
        <v>1526240</v>
      </c>
      <c r="N19" s="13">
        <f t="shared" si="5"/>
        <v>195670</v>
      </c>
      <c r="O19" s="13">
        <f t="shared" si="6"/>
        <v>1717010</v>
      </c>
      <c r="P19" s="13">
        <f t="shared" si="8"/>
        <v>381560</v>
      </c>
      <c r="Q19" s="13">
        <f t="shared" si="9"/>
        <v>438790</v>
      </c>
      <c r="R19" s="13">
        <f t="shared" si="7"/>
        <v>3179650</v>
      </c>
      <c r="S19" s="46">
        <f t="shared" si="3"/>
        <v>7438920</v>
      </c>
    </row>
    <row r="20" spans="1:19" ht="25.5" customHeight="1" x14ac:dyDescent="0.3">
      <c r="A20" s="144">
        <v>14</v>
      </c>
      <c r="B20" s="10" t="s">
        <v>69</v>
      </c>
      <c r="C20" s="10" t="str">
        <f>급여산출기초1!C19</f>
        <v>정정덕</v>
      </c>
      <c r="D20" s="11">
        <v>6</v>
      </c>
      <c r="E20" s="12">
        <f>급여산출기초1!E19</f>
        <v>2387000</v>
      </c>
      <c r="F20" s="12">
        <f>급여산출기초1!F19</f>
        <v>28644000</v>
      </c>
      <c r="G20" s="12">
        <f>급여산출기초1!G19</f>
        <v>2864400</v>
      </c>
      <c r="H20" s="12">
        <v>30</v>
      </c>
      <c r="I20" s="12">
        <f>급여산출기초1!I19</f>
        <v>6167360</v>
      </c>
      <c r="J20" s="12">
        <f>급여산출기초1!J19</f>
        <v>0</v>
      </c>
      <c r="K20" s="9">
        <f t="shared" si="4"/>
        <v>37675760</v>
      </c>
      <c r="L20" s="46">
        <f t="shared" si="11"/>
        <v>37675760</v>
      </c>
      <c r="M20" s="13">
        <f t="shared" si="2"/>
        <v>1507040</v>
      </c>
      <c r="N20" s="13">
        <f t="shared" si="5"/>
        <v>193210</v>
      </c>
      <c r="O20" s="13">
        <f t="shared" si="6"/>
        <v>1695410</v>
      </c>
      <c r="P20" s="13">
        <f t="shared" si="8"/>
        <v>376760</v>
      </c>
      <c r="Q20" s="13">
        <f t="shared" si="9"/>
        <v>433270</v>
      </c>
      <c r="R20" s="13">
        <f t="shared" si="7"/>
        <v>3139650</v>
      </c>
      <c r="S20" s="46">
        <f t="shared" si="3"/>
        <v>7345340</v>
      </c>
    </row>
    <row r="21" spans="1:19" ht="30" customHeight="1" x14ac:dyDescent="0.3">
      <c r="A21" s="144">
        <v>15</v>
      </c>
      <c r="B21" s="10" t="s">
        <v>164</v>
      </c>
      <c r="C21" s="10" t="str">
        <f>급여산출기초1!C20</f>
        <v>한민정</v>
      </c>
      <c r="D21" s="11">
        <v>4</v>
      </c>
      <c r="E21" s="12">
        <f>급여산출기초1!E20</f>
        <v>2180000</v>
      </c>
      <c r="F21" s="12">
        <f>급여산출기초1!F20</f>
        <v>26160000</v>
      </c>
      <c r="G21" s="12">
        <f>급여산출기초1!G20</f>
        <v>2616000</v>
      </c>
      <c r="H21" s="12">
        <v>30</v>
      </c>
      <c r="I21" s="12">
        <f>급여산출기초1!I20</f>
        <v>5632530</v>
      </c>
      <c r="J21" s="12">
        <f>급여산출기초1!J20</f>
        <v>720000</v>
      </c>
      <c r="K21" s="9">
        <f t="shared" si="4"/>
        <v>35128530</v>
      </c>
      <c r="L21" s="46">
        <f>K21</f>
        <v>35128530</v>
      </c>
      <c r="M21" s="13">
        <f t="shared" si="2"/>
        <v>1405150</v>
      </c>
      <c r="N21" s="13">
        <f t="shared" si="5"/>
        <v>180150</v>
      </c>
      <c r="O21" s="13">
        <f t="shared" si="6"/>
        <v>1580790</v>
      </c>
      <c r="P21" s="13">
        <f t="shared" si="8"/>
        <v>351290</v>
      </c>
      <c r="Q21" s="13">
        <f t="shared" si="9"/>
        <v>403970</v>
      </c>
      <c r="R21" s="13">
        <f t="shared" si="7"/>
        <v>2927380</v>
      </c>
      <c r="S21" s="46">
        <f>SUM(M21:R21)</f>
        <v>6848730</v>
      </c>
    </row>
  </sheetData>
  <mergeCells count="15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H3:I3"/>
    <mergeCell ref="G3:G5"/>
    <mergeCell ref="H4:H5"/>
    <mergeCell ref="I4:I5"/>
    <mergeCell ref="J3:J5"/>
  </mergeCells>
  <phoneticPr fontId="2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1"/>
  <sheetViews>
    <sheetView zoomScaleNormal="100" zoomScaleSheetLayoutView="75" workbookViewId="0">
      <pane xSplit="3" ySplit="4" topLeftCell="D5" activePane="bottomRight" state="frozen"/>
      <selection pane="topRight"/>
      <selection pane="bottomLeft"/>
      <selection pane="bottomRight" activeCell="M4" sqref="M4"/>
    </sheetView>
  </sheetViews>
  <sheetFormatPr defaultColWidth="8.875" defaultRowHeight="16.5" x14ac:dyDescent="0.3"/>
  <cols>
    <col min="1" max="1" width="5.75" style="47" customWidth="1"/>
    <col min="2" max="2" width="16.25" style="48" customWidth="1"/>
    <col min="3" max="3" width="9.25" style="48" bestFit="1" customWidth="1"/>
    <col min="4" max="4" width="7.75" style="48" customWidth="1"/>
    <col min="5" max="5" width="15" style="51" customWidth="1"/>
    <col min="6" max="6" width="16.625" style="51" customWidth="1"/>
    <col min="7" max="7" width="14.125" style="51" customWidth="1"/>
    <col min="8" max="8" width="12.125" style="51" customWidth="1"/>
    <col min="9" max="9" width="14.125" style="51" bestFit="1" customWidth="1"/>
    <col min="10" max="11" width="14.5" style="51" bestFit="1" customWidth="1"/>
    <col min="12" max="12" width="18.375" style="52" bestFit="1" customWidth="1"/>
    <col min="13" max="13" width="18.375" style="51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48" t="s">
        <v>242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</row>
    <row r="2" spans="1:13" ht="24.75" customHeight="1" x14ac:dyDescent="0.15">
      <c r="A2" s="250" t="s">
        <v>86</v>
      </c>
      <c r="B2" s="250"/>
      <c r="C2" s="64"/>
      <c r="E2" s="49"/>
      <c r="F2" s="49"/>
      <c r="G2" s="49"/>
      <c r="H2" s="50"/>
      <c r="I2" s="50"/>
      <c r="M2" s="5" t="s">
        <v>52</v>
      </c>
    </row>
    <row r="3" spans="1:13" ht="30" customHeight="1" x14ac:dyDescent="0.3">
      <c r="A3" s="54" t="s">
        <v>158</v>
      </c>
      <c r="B3" s="54" t="s">
        <v>162</v>
      </c>
      <c r="C3" s="54" t="s">
        <v>143</v>
      </c>
      <c r="D3" s="54" t="s">
        <v>168</v>
      </c>
      <c r="E3" s="54" t="s">
        <v>133</v>
      </c>
      <c r="F3" s="60" t="s">
        <v>82</v>
      </c>
      <c r="G3" s="54" t="s">
        <v>75</v>
      </c>
      <c r="H3" s="54" t="s">
        <v>81</v>
      </c>
      <c r="I3" s="54" t="s">
        <v>58</v>
      </c>
      <c r="J3" s="55" t="s">
        <v>85</v>
      </c>
      <c r="K3" s="55" t="s">
        <v>167</v>
      </c>
      <c r="L3" s="56" t="s">
        <v>139</v>
      </c>
      <c r="M3" s="55" t="s">
        <v>54</v>
      </c>
    </row>
    <row r="4" spans="1:13" ht="30" customHeight="1" x14ac:dyDescent="0.3">
      <c r="A4" s="265" t="s">
        <v>170</v>
      </c>
      <c r="B4" s="265"/>
      <c r="C4" s="265"/>
      <c r="D4" s="265"/>
      <c r="E4" s="57">
        <f t="shared" ref="E4:M4" si="0">SUM(E5:E19)</f>
        <v>47054000</v>
      </c>
      <c r="F4" s="57">
        <f t="shared" si="0"/>
        <v>564648000</v>
      </c>
      <c r="G4" s="57">
        <f t="shared" si="0"/>
        <v>56065520</v>
      </c>
      <c r="H4" s="57">
        <f t="shared" si="0"/>
        <v>9400000</v>
      </c>
      <c r="I4" s="57">
        <f t="shared" si="0"/>
        <v>92691640</v>
      </c>
      <c r="J4" s="57">
        <f t="shared" si="0"/>
        <v>158157160</v>
      </c>
      <c r="K4" s="57">
        <f t="shared" si="0"/>
        <v>722805160</v>
      </c>
      <c r="L4" s="57">
        <f t="shared" si="0"/>
        <v>79172000</v>
      </c>
      <c r="M4" s="57">
        <f t="shared" si="0"/>
        <v>643633160</v>
      </c>
    </row>
    <row r="5" spans="1:13" ht="30" customHeight="1" x14ac:dyDescent="0.3">
      <c r="A5" s="10">
        <v>1</v>
      </c>
      <c r="B5" s="10" t="s">
        <v>76</v>
      </c>
      <c r="C5" s="10" t="s">
        <v>153</v>
      </c>
      <c r="D5" s="11">
        <f>급여산출기초1!D6</f>
        <v>28</v>
      </c>
      <c r="E5" s="12">
        <f>급여산출기초1!E6</f>
        <v>5310000</v>
      </c>
      <c r="F5" s="12">
        <f>급여산출기초1!F6</f>
        <v>63720000</v>
      </c>
      <c r="G5" s="12">
        <f>급여산출기초1!G6</f>
        <v>6197520</v>
      </c>
      <c r="H5" s="12">
        <f>급여산출기초1!J6</f>
        <v>480000</v>
      </c>
      <c r="I5" s="53">
        <f>급여산출기초1!I6</f>
        <v>0</v>
      </c>
      <c r="J5" s="53">
        <f t="shared" ref="J5:J17" si="1">SUM(G5:I5)</f>
        <v>6677520</v>
      </c>
      <c r="K5" s="53">
        <f t="shared" ref="K5:K17" si="2">F5+J5</f>
        <v>70397520</v>
      </c>
      <c r="L5" s="53">
        <f>사회보험!M7+사회보험!N7+사회보험!O7+사회보험!P7+사회보험!Q7</f>
        <v>6344800</v>
      </c>
      <c r="M5" s="53">
        <f t="shared" ref="M5:M14" si="3">K5-L5</f>
        <v>64052720</v>
      </c>
    </row>
    <row r="6" spans="1:13" ht="30" customHeight="1" x14ac:dyDescent="0.3">
      <c r="A6" s="10">
        <v>2</v>
      </c>
      <c r="B6" s="10" t="s">
        <v>55</v>
      </c>
      <c r="C6" s="10" t="s">
        <v>151</v>
      </c>
      <c r="D6" s="11">
        <f>급여산출기초1!D7</f>
        <v>26</v>
      </c>
      <c r="E6" s="12">
        <f>급여산출기초1!E7</f>
        <v>4390000</v>
      </c>
      <c r="F6" s="12">
        <f>급여산출기초1!F7</f>
        <v>52680000</v>
      </c>
      <c r="G6" s="12">
        <f>급여산출기초1!G7</f>
        <v>5189000</v>
      </c>
      <c r="H6" s="12">
        <f>급여산출기초1!J7</f>
        <v>480000</v>
      </c>
      <c r="I6" s="53">
        <f>급여산출기초1!I7</f>
        <v>3024680</v>
      </c>
      <c r="J6" s="53">
        <f t="shared" si="1"/>
        <v>8693680</v>
      </c>
      <c r="K6" s="53">
        <f t="shared" si="2"/>
        <v>61373680</v>
      </c>
      <c r="L6" s="53">
        <f>사회보험!M8+사회보험!N8+사회보험!O8+사회보험!P8+사회보험!Q8</f>
        <v>6851030</v>
      </c>
      <c r="M6" s="53">
        <f t="shared" si="3"/>
        <v>54522650</v>
      </c>
    </row>
    <row r="7" spans="1:13" ht="30" customHeight="1" x14ac:dyDescent="0.3">
      <c r="A7" s="10">
        <v>3</v>
      </c>
      <c r="B7" s="10" t="s">
        <v>180</v>
      </c>
      <c r="C7" s="10" t="s">
        <v>149</v>
      </c>
      <c r="D7" s="11">
        <f>급여산출기초1!D8</f>
        <v>24</v>
      </c>
      <c r="E7" s="12">
        <f>급여산출기초1!E8</f>
        <v>3613000</v>
      </c>
      <c r="F7" s="12">
        <f>급여산출기초1!F8</f>
        <v>43356000</v>
      </c>
      <c r="G7" s="12">
        <f>급여산출기초1!G8</f>
        <v>4189800</v>
      </c>
      <c r="H7" s="12">
        <f>급여산출기초1!J8</f>
        <v>480000</v>
      </c>
      <c r="I7" s="53">
        <f>급여산출기초1!I8</f>
        <v>2489330</v>
      </c>
      <c r="J7" s="53">
        <f t="shared" si="1"/>
        <v>7159130</v>
      </c>
      <c r="K7" s="53">
        <f t="shared" si="2"/>
        <v>50515130</v>
      </c>
      <c r="L7" s="53">
        <f>사회보험!M9+사회보험!N9+사회보험!O9+사회보험!P9+사회보험!Q9</f>
        <v>5638930</v>
      </c>
      <c r="M7" s="53">
        <f t="shared" si="3"/>
        <v>44876200</v>
      </c>
    </row>
    <row r="8" spans="1:13" ht="30" customHeight="1" x14ac:dyDescent="0.3">
      <c r="A8" s="10">
        <v>4</v>
      </c>
      <c r="B8" s="10" t="s">
        <v>64</v>
      </c>
      <c r="C8" s="10" t="s">
        <v>165</v>
      </c>
      <c r="D8" s="11">
        <f>급여산출기초1!D9</f>
        <v>23</v>
      </c>
      <c r="E8" s="12">
        <f>급여산출기초1!E9</f>
        <v>3566000</v>
      </c>
      <c r="F8" s="12">
        <f>급여산출기초1!F9</f>
        <v>42792000</v>
      </c>
      <c r="G8" s="12">
        <f>급여산출기초1!G9</f>
        <v>4279200</v>
      </c>
      <c r="H8" s="12">
        <f>급여산출기초1!J9</f>
        <v>1680000</v>
      </c>
      <c r="I8" s="53">
        <f>급여산출기초1!I9</f>
        <v>9213580</v>
      </c>
      <c r="J8" s="53">
        <f t="shared" si="1"/>
        <v>15172780</v>
      </c>
      <c r="K8" s="53">
        <f t="shared" si="2"/>
        <v>57964780</v>
      </c>
      <c r="L8" s="53">
        <f>사회보험!M10+사회보험!N10+사회보험!O10+사회보험!P10+사회보험!Q10</f>
        <v>6470510</v>
      </c>
      <c r="M8" s="53">
        <f t="shared" si="3"/>
        <v>51494270</v>
      </c>
    </row>
    <row r="9" spans="1:13" ht="30" customHeight="1" x14ac:dyDescent="0.3">
      <c r="A9" s="10">
        <v>5</v>
      </c>
      <c r="B9" s="10" t="s">
        <v>64</v>
      </c>
      <c r="C9" s="10" t="s">
        <v>159</v>
      </c>
      <c r="D9" s="11">
        <f>급여산출기초1!D10</f>
        <v>16</v>
      </c>
      <c r="E9" s="12">
        <f>급여산출기초1!E10</f>
        <v>3076000</v>
      </c>
      <c r="F9" s="12">
        <f>급여산출기초1!F10</f>
        <v>36912000</v>
      </c>
      <c r="G9" s="12">
        <f>급여산출기초1!G10</f>
        <v>3691200</v>
      </c>
      <c r="H9" s="12">
        <f>급여산출기초1!J10</f>
        <v>400000</v>
      </c>
      <c r="I9" s="53">
        <f>급여산출기초1!I10</f>
        <v>7947550</v>
      </c>
      <c r="J9" s="53">
        <f t="shared" si="1"/>
        <v>12038750</v>
      </c>
      <c r="K9" s="53">
        <f t="shared" si="2"/>
        <v>48950750</v>
      </c>
      <c r="L9" s="53">
        <f>사회보험!M11+사회보험!N11+사회보험!O11+사회보험!P11+사회보험!Q11</f>
        <v>5464280</v>
      </c>
      <c r="M9" s="53">
        <f t="shared" si="3"/>
        <v>43486470</v>
      </c>
    </row>
    <row r="10" spans="1:13" ht="30" customHeight="1" x14ac:dyDescent="0.3">
      <c r="A10" s="10">
        <v>6</v>
      </c>
      <c r="B10" s="10" t="s">
        <v>64</v>
      </c>
      <c r="C10" s="10" t="s">
        <v>160</v>
      </c>
      <c r="D10" s="11">
        <f>급여산출기초1!D11</f>
        <v>18</v>
      </c>
      <c r="E10" s="12">
        <f>급여산출기초1!E11</f>
        <v>3507000</v>
      </c>
      <c r="F10" s="12">
        <f>급여산출기초1!F11</f>
        <v>42084000</v>
      </c>
      <c r="G10" s="12">
        <f>급여산출기초1!G11</f>
        <v>4208400</v>
      </c>
      <c r="H10" s="12">
        <f>급여산출기초1!J11</f>
        <v>0</v>
      </c>
      <c r="I10" s="53">
        <f>급여산출기초1!I11</f>
        <v>9061140</v>
      </c>
      <c r="J10" s="53">
        <f t="shared" si="1"/>
        <v>13269540</v>
      </c>
      <c r="K10" s="53">
        <f t="shared" si="2"/>
        <v>55353540</v>
      </c>
      <c r="L10" s="53">
        <f>사회보험!M12+사회보험!N12+사회보험!O12+사회보험!P12+사회보험!Q12</f>
        <v>6179020</v>
      </c>
      <c r="M10" s="53">
        <f t="shared" si="3"/>
        <v>49174520</v>
      </c>
    </row>
    <row r="11" spans="1:13" ht="30" customHeight="1" x14ac:dyDescent="0.3">
      <c r="A11" s="10">
        <v>7</v>
      </c>
      <c r="B11" s="10" t="s">
        <v>64</v>
      </c>
      <c r="C11" s="10" t="s">
        <v>147</v>
      </c>
      <c r="D11" s="11">
        <f>급여산출기초1!D12</f>
        <v>15</v>
      </c>
      <c r="E11" s="12">
        <f>급여산출기초1!E12</f>
        <v>3014000</v>
      </c>
      <c r="F11" s="12">
        <f>급여산출기초1!F12</f>
        <v>36168000</v>
      </c>
      <c r="G11" s="12">
        <f>급여산출기초1!G12</f>
        <v>3616800</v>
      </c>
      <c r="H11" s="12">
        <f>급여산출기초1!J12</f>
        <v>840000</v>
      </c>
      <c r="I11" s="53">
        <f>급여산출기초1!I12</f>
        <v>7787360</v>
      </c>
      <c r="J11" s="53">
        <f t="shared" si="1"/>
        <v>12244160</v>
      </c>
      <c r="K11" s="53">
        <f t="shared" si="2"/>
        <v>48412160</v>
      </c>
      <c r="L11" s="53">
        <f>사회보험!M13+사회보험!N13+사회보험!O13+사회보험!P13+사회보험!Q13</f>
        <v>5404160</v>
      </c>
      <c r="M11" s="53">
        <f t="shared" si="3"/>
        <v>43008000</v>
      </c>
    </row>
    <row r="12" spans="1:13" ht="30" customHeight="1" x14ac:dyDescent="0.3">
      <c r="A12" s="10">
        <v>8</v>
      </c>
      <c r="B12" s="10" t="s">
        <v>64</v>
      </c>
      <c r="C12" s="10" t="s">
        <v>163</v>
      </c>
      <c r="D12" s="11">
        <f>급여산출기초1!D13</f>
        <v>13</v>
      </c>
      <c r="E12" s="12">
        <f>급여산출기초1!E13</f>
        <v>2953000</v>
      </c>
      <c r="F12" s="12">
        <f>급여산출기초1!F13</f>
        <v>35436000</v>
      </c>
      <c r="G12" s="12">
        <f>급여산출기초1!G13</f>
        <v>3543600</v>
      </c>
      <c r="H12" s="12">
        <f>급여산출기초1!J13</f>
        <v>480000</v>
      </c>
      <c r="I12" s="53">
        <f>급여산출기초1!I13</f>
        <v>7629760</v>
      </c>
      <c r="J12" s="53">
        <f t="shared" si="1"/>
        <v>11653360</v>
      </c>
      <c r="K12" s="53">
        <f t="shared" si="2"/>
        <v>47089360</v>
      </c>
      <c r="L12" s="53">
        <f>사회보험!M14+사회보험!N14+사회보험!O14+사회보험!P14+사회보험!Q14</f>
        <v>5256510</v>
      </c>
      <c r="M12" s="53">
        <f t="shared" si="3"/>
        <v>41832850</v>
      </c>
    </row>
    <row r="13" spans="1:13" ht="30" customHeight="1" x14ac:dyDescent="0.3">
      <c r="A13" s="10">
        <v>9</v>
      </c>
      <c r="B13" s="10" t="s">
        <v>64</v>
      </c>
      <c r="C13" s="10" t="s">
        <v>152</v>
      </c>
      <c r="D13" s="11">
        <f>급여산출기초1!D14</f>
        <v>13</v>
      </c>
      <c r="E13" s="12">
        <f>급여산출기초1!E14</f>
        <v>2953000</v>
      </c>
      <c r="F13" s="12">
        <f>급여산출기초1!F14</f>
        <v>35436000</v>
      </c>
      <c r="G13" s="12">
        <f>급여산출기초1!G14</f>
        <v>3543600</v>
      </c>
      <c r="H13" s="12">
        <f>급여산출기초1!J14</f>
        <v>0</v>
      </c>
      <c r="I13" s="53">
        <f>급여산출기초1!I14</f>
        <v>7629760</v>
      </c>
      <c r="J13" s="53">
        <f t="shared" si="1"/>
        <v>11173360</v>
      </c>
      <c r="K13" s="53">
        <f t="shared" si="2"/>
        <v>46609360</v>
      </c>
      <c r="L13" s="53">
        <f>사회보험!M15+사회보험!N15+사회보험!O15+사회보험!P15+사회보험!Q15</f>
        <v>5202930</v>
      </c>
      <c r="M13" s="53">
        <f t="shared" si="3"/>
        <v>41406430</v>
      </c>
    </row>
    <row r="14" spans="1:13" ht="30" customHeight="1" x14ac:dyDescent="0.3">
      <c r="A14" s="10">
        <v>10</v>
      </c>
      <c r="B14" s="10" t="s">
        <v>64</v>
      </c>
      <c r="C14" s="10" t="s">
        <v>246</v>
      </c>
      <c r="D14" s="11">
        <v>7</v>
      </c>
      <c r="E14" s="12">
        <f>급여산출기초1!E15</f>
        <v>2539000</v>
      </c>
      <c r="F14" s="12">
        <f>급여산출기초1!F15</f>
        <v>30468000</v>
      </c>
      <c r="G14" s="12">
        <f>급여산출기초1!G15</f>
        <v>3046800</v>
      </c>
      <c r="H14" s="12">
        <f>급여산출기초1!J15</f>
        <v>1680000</v>
      </c>
      <c r="I14" s="53">
        <f>급여산출기초1!I15</f>
        <v>6560090</v>
      </c>
      <c r="J14" s="53">
        <f t="shared" si="1"/>
        <v>11286890</v>
      </c>
      <c r="K14" s="53">
        <f t="shared" si="2"/>
        <v>41754890</v>
      </c>
      <c r="L14" s="53">
        <f>사회보험!M16+사회보험!N16+사회보험!O16+사회보험!P16+사회보험!Q16</f>
        <v>4661030</v>
      </c>
      <c r="M14" s="53">
        <f t="shared" si="3"/>
        <v>37093860</v>
      </c>
    </row>
    <row r="15" spans="1:13" ht="30" customHeight="1" x14ac:dyDescent="0.3">
      <c r="A15" s="10">
        <v>11</v>
      </c>
      <c r="B15" s="10" t="s">
        <v>64</v>
      </c>
      <c r="C15" s="10" t="s">
        <v>161</v>
      </c>
      <c r="D15" s="11">
        <f>급여산출기초1!D16</f>
        <v>8</v>
      </c>
      <c r="E15" s="12">
        <f>급여산출기초1!E16</f>
        <v>2640000</v>
      </c>
      <c r="F15" s="12">
        <f>급여산출기초1!F16</f>
        <v>31680000</v>
      </c>
      <c r="G15" s="12">
        <f>급여산출기초1!G16</f>
        <v>3168000</v>
      </c>
      <c r="H15" s="12">
        <f>급여산출기초1!J16</f>
        <v>1200000</v>
      </c>
      <c r="I15" s="53">
        <f>급여산출기초1!I16</f>
        <v>6821050</v>
      </c>
      <c r="J15" s="53">
        <f t="shared" si="1"/>
        <v>11189050</v>
      </c>
      <c r="K15" s="53">
        <f t="shared" si="2"/>
        <v>42869050</v>
      </c>
      <c r="L15" s="53">
        <f>사회보험!M17+사회보험!N17+사회보험!O17+사회보험!P17+사회보험!Q17</f>
        <v>4785410</v>
      </c>
      <c r="M15" s="53">
        <f t="shared" ref="M15:M17" si="4">K15-L15</f>
        <v>38083640</v>
      </c>
    </row>
    <row r="16" spans="1:13" ht="31.5" customHeight="1" x14ac:dyDescent="0.3">
      <c r="A16" s="10">
        <v>12</v>
      </c>
      <c r="B16" s="10" t="s">
        <v>64</v>
      </c>
      <c r="C16" s="10" t="s">
        <v>189</v>
      </c>
      <c r="D16" s="11">
        <f>급여산출기초1!D17</f>
        <v>7</v>
      </c>
      <c r="E16" s="12">
        <f>급여산출기초1!E17</f>
        <v>2539000</v>
      </c>
      <c r="F16" s="12">
        <f>급여산출기초1!F17</f>
        <v>30468000</v>
      </c>
      <c r="G16" s="12">
        <f>급여산출기초1!G17</f>
        <v>3046800</v>
      </c>
      <c r="H16" s="12">
        <f>급여산출기초1!J17</f>
        <v>480000</v>
      </c>
      <c r="I16" s="53">
        <f>급여산출기초1!I17</f>
        <v>6560090</v>
      </c>
      <c r="J16" s="53">
        <f>SUM(G16:I16)</f>
        <v>10086890</v>
      </c>
      <c r="K16" s="53">
        <f>F16+J16</f>
        <v>40554890</v>
      </c>
      <c r="L16" s="53">
        <f>사회보험!M18+사회보험!N18+사회보험!O18+사회보험!P18+사회보험!Q18</f>
        <v>4527080</v>
      </c>
      <c r="M16" s="53">
        <f>K16-L16</f>
        <v>36027810</v>
      </c>
    </row>
    <row r="17" spans="1:13" ht="29.25" customHeight="1" x14ac:dyDescent="0.3">
      <c r="A17" s="10">
        <v>13</v>
      </c>
      <c r="B17" s="10" t="s">
        <v>64</v>
      </c>
      <c r="C17" s="10" t="s">
        <v>154</v>
      </c>
      <c r="D17" s="11">
        <f>급여산출기초1!D18</f>
        <v>6</v>
      </c>
      <c r="E17" s="12">
        <f>급여산출기초1!E18</f>
        <v>2387000</v>
      </c>
      <c r="F17" s="12">
        <f>급여산출기초1!F18</f>
        <v>28644000</v>
      </c>
      <c r="G17" s="12">
        <f>급여산출기초1!G18</f>
        <v>2864400</v>
      </c>
      <c r="H17" s="12">
        <f>급여산출기초1!J18</f>
        <v>480000</v>
      </c>
      <c r="I17" s="53">
        <f>급여산출기초1!I18</f>
        <v>6167360</v>
      </c>
      <c r="J17" s="53">
        <f t="shared" si="1"/>
        <v>9511760</v>
      </c>
      <c r="K17" s="53">
        <f t="shared" si="2"/>
        <v>38155760</v>
      </c>
      <c r="L17" s="53">
        <f>사회보험!M19+사회보험!N19+사회보험!O19+사회보험!P19+사회보험!Q19</f>
        <v>4259270</v>
      </c>
      <c r="M17" s="53">
        <f t="shared" si="4"/>
        <v>33896490</v>
      </c>
    </row>
    <row r="18" spans="1:13" ht="31.5" customHeight="1" x14ac:dyDescent="0.3">
      <c r="A18" s="10">
        <v>14</v>
      </c>
      <c r="B18" s="10" t="s">
        <v>64</v>
      </c>
      <c r="C18" s="10" t="s">
        <v>190</v>
      </c>
      <c r="D18" s="11">
        <f>급여산출기초1!D19</f>
        <v>6</v>
      </c>
      <c r="E18" s="12">
        <f>급여산출기초1!E19</f>
        <v>2387000</v>
      </c>
      <c r="F18" s="12">
        <f>급여산출기초1!F19</f>
        <v>28644000</v>
      </c>
      <c r="G18" s="12">
        <f>급여산출기초1!G19</f>
        <v>2864400</v>
      </c>
      <c r="H18" s="12">
        <f>급여산출기초1!J19</f>
        <v>0</v>
      </c>
      <c r="I18" s="53">
        <f>급여산출기초1!I19</f>
        <v>6167360</v>
      </c>
      <c r="J18" s="53">
        <f>SUM(G18:I18)</f>
        <v>9031760</v>
      </c>
      <c r="K18" s="53">
        <f>F18+J18</f>
        <v>37675760</v>
      </c>
      <c r="L18" s="53">
        <f>사회보험!M20+사회보험!N20+사회보험!O20+사회보험!P20+사회보험!Q20</f>
        <v>4205690</v>
      </c>
      <c r="M18" s="53">
        <f>K18-L18</f>
        <v>33470070</v>
      </c>
    </row>
    <row r="19" spans="1:13" ht="30" customHeight="1" x14ac:dyDescent="0.3">
      <c r="A19" s="10">
        <v>15</v>
      </c>
      <c r="B19" s="10" t="s">
        <v>164</v>
      </c>
      <c r="C19" s="10" t="s">
        <v>198</v>
      </c>
      <c r="D19" s="11">
        <f>급여산출기초1!D20</f>
        <v>4</v>
      </c>
      <c r="E19" s="12">
        <f>급여산출기초1!E20</f>
        <v>2180000</v>
      </c>
      <c r="F19" s="12">
        <f>급여산출기초1!F20</f>
        <v>26160000</v>
      </c>
      <c r="G19" s="12">
        <f>급여산출기초1!G20</f>
        <v>2616000</v>
      </c>
      <c r="H19" s="12">
        <f>급여산출기초1!J20</f>
        <v>720000</v>
      </c>
      <c r="I19" s="53">
        <f>급여산출기초1!I20</f>
        <v>5632530</v>
      </c>
      <c r="J19" s="53">
        <f>SUM(G19:I19)</f>
        <v>8968530</v>
      </c>
      <c r="K19" s="53">
        <f>F19+J19</f>
        <v>35128530</v>
      </c>
      <c r="L19" s="53">
        <f>사회보험!M21+사회보험!N21+사회보험!O21+사회보험!P21+사회보험!Q21</f>
        <v>3921350</v>
      </c>
      <c r="M19" s="53">
        <f>K19-L19</f>
        <v>31207180</v>
      </c>
    </row>
    <row r="20" spans="1:13" x14ac:dyDescent="0.3">
      <c r="G20" s="68"/>
      <c r="H20" s="68"/>
      <c r="I20" s="68"/>
      <c r="J20" s="68"/>
      <c r="K20" s="68"/>
      <c r="L20" s="68"/>
      <c r="M20" s="68"/>
    </row>
    <row r="21" spans="1:13" x14ac:dyDescent="0.3">
      <c r="G21" s="68"/>
      <c r="H21" s="68"/>
      <c r="I21" s="68"/>
      <c r="J21" s="68"/>
      <c r="K21" s="68"/>
      <c r="L21" s="68"/>
      <c r="M21" s="68"/>
    </row>
    <row r="22" spans="1:13" x14ac:dyDescent="0.3">
      <c r="G22" s="68"/>
      <c r="H22" s="68"/>
      <c r="I22" s="68"/>
      <c r="J22" s="68"/>
      <c r="K22" s="68"/>
      <c r="L22" s="68"/>
      <c r="M22" s="68"/>
    </row>
    <row r="23" spans="1:13" x14ac:dyDescent="0.3">
      <c r="G23" s="68"/>
      <c r="H23" s="68"/>
      <c r="I23" s="68"/>
      <c r="J23" s="68"/>
      <c r="K23" s="68"/>
      <c r="L23" s="68"/>
      <c r="M23" s="68"/>
    </row>
    <row r="24" spans="1:13" x14ac:dyDescent="0.3">
      <c r="G24" s="68"/>
      <c r="H24" s="68"/>
      <c r="I24" s="68"/>
      <c r="J24" s="68"/>
      <c r="K24" s="68"/>
      <c r="L24" s="68"/>
      <c r="M24" s="68"/>
    </row>
    <row r="25" spans="1:13" x14ac:dyDescent="0.3">
      <c r="G25" s="68"/>
      <c r="H25" s="68"/>
      <c r="I25" s="68"/>
      <c r="J25" s="68"/>
      <c r="K25" s="68"/>
      <c r="L25" s="68"/>
      <c r="M25" s="68"/>
    </row>
    <row r="26" spans="1:13" x14ac:dyDescent="0.3">
      <c r="G26" s="68"/>
      <c r="H26" s="68"/>
      <c r="I26" s="68"/>
      <c r="J26" s="68"/>
      <c r="K26" s="68"/>
      <c r="L26" s="68"/>
      <c r="M26" s="68"/>
    </row>
    <row r="27" spans="1:13" x14ac:dyDescent="0.3">
      <c r="G27" s="68"/>
      <c r="H27" s="68"/>
      <c r="I27" s="68"/>
      <c r="J27" s="68"/>
      <c r="K27" s="68"/>
      <c r="L27" s="68"/>
      <c r="M27" s="68"/>
    </row>
    <row r="28" spans="1:13" x14ac:dyDescent="0.3">
      <c r="G28" s="68"/>
      <c r="H28" s="68"/>
      <c r="I28" s="68"/>
      <c r="J28" s="68"/>
      <c r="K28" s="68"/>
      <c r="L28" s="68"/>
      <c r="M28" s="68"/>
    </row>
    <row r="29" spans="1:13" x14ac:dyDescent="0.3">
      <c r="G29" s="68"/>
      <c r="H29" s="68"/>
      <c r="I29" s="68"/>
      <c r="J29" s="68"/>
      <c r="K29" s="68"/>
      <c r="L29" s="68"/>
      <c r="M29" s="68"/>
    </row>
    <row r="30" spans="1:13" x14ac:dyDescent="0.3">
      <c r="G30" s="68"/>
      <c r="H30" s="68"/>
      <c r="I30" s="68"/>
      <c r="J30" s="68"/>
      <c r="K30" s="68"/>
      <c r="L30" s="68"/>
      <c r="M30" s="68"/>
    </row>
    <row r="31" spans="1:13" x14ac:dyDescent="0.3">
      <c r="G31" s="68"/>
      <c r="H31" s="68"/>
      <c r="I31" s="68"/>
      <c r="J31" s="68"/>
      <c r="K31" s="68"/>
      <c r="L31" s="68"/>
      <c r="M31" s="68"/>
    </row>
  </sheetData>
  <mergeCells count="3">
    <mergeCell ref="A4:D4"/>
    <mergeCell ref="A2:B2"/>
    <mergeCell ref="A1:M1"/>
  </mergeCells>
  <phoneticPr fontId="2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U19"/>
  <sheetViews>
    <sheetView zoomScaleNormal="100" zoomScaleSheetLayoutView="75" workbookViewId="0">
      <selection activeCell="B4" sqref="B4"/>
    </sheetView>
  </sheetViews>
  <sheetFormatPr defaultColWidth="9" defaultRowHeight="13.5" x14ac:dyDescent="0.3"/>
  <cols>
    <col min="1" max="1" width="17.875" style="20" customWidth="1"/>
    <col min="2" max="2" width="17.75" style="21" customWidth="1"/>
    <col min="3" max="3" width="15" style="21" customWidth="1"/>
    <col min="4" max="4" width="10" style="20" customWidth="1"/>
    <col min="5" max="5" width="5.25" style="20" bestFit="1" customWidth="1"/>
    <col min="6" max="6" width="19.375" style="20" customWidth="1"/>
    <col min="7" max="7" width="27.25" style="20" customWidth="1"/>
    <col min="8" max="8" width="11.75" style="20" customWidth="1"/>
    <col min="9" max="255" width="10" style="20" customWidth="1"/>
    <col min="256" max="16384" width="9" style="14"/>
  </cols>
  <sheetData>
    <row r="1" spans="1:8" ht="29.25" customHeight="1" x14ac:dyDescent="0.3">
      <c r="A1" s="267" t="s">
        <v>243</v>
      </c>
      <c r="B1" s="267"/>
      <c r="C1" s="267"/>
      <c r="D1" s="267"/>
      <c r="E1" s="267"/>
      <c r="F1" s="267"/>
      <c r="G1" s="267"/>
      <c r="H1" s="267"/>
    </row>
    <row r="2" spans="1:8" ht="27.75" customHeight="1" x14ac:dyDescent="0.3">
      <c r="A2" s="39" t="s">
        <v>86</v>
      </c>
      <c r="B2" s="14"/>
      <c r="C2" s="36"/>
      <c r="D2" s="38"/>
      <c r="E2" s="37"/>
      <c r="F2" s="36"/>
      <c r="G2" s="35"/>
      <c r="H2" s="34" t="s">
        <v>52</v>
      </c>
    </row>
    <row r="3" spans="1:8" ht="27" customHeight="1" x14ac:dyDescent="0.3">
      <c r="A3" s="274" t="s">
        <v>183</v>
      </c>
      <c r="B3" s="274"/>
      <c r="C3" s="31" t="s">
        <v>157</v>
      </c>
      <c r="D3" s="33" t="s">
        <v>68</v>
      </c>
      <c r="E3" s="32" t="s">
        <v>37</v>
      </c>
      <c r="F3" s="31" t="s">
        <v>145</v>
      </c>
      <c r="G3" s="30" t="s">
        <v>67</v>
      </c>
      <c r="H3" s="30" t="s">
        <v>146</v>
      </c>
    </row>
    <row r="4" spans="1:8" ht="53.25" customHeight="1" x14ac:dyDescent="0.3">
      <c r="A4" s="275" t="s">
        <v>184</v>
      </c>
      <c r="B4" s="28" t="s">
        <v>84</v>
      </c>
      <c r="C4" s="152">
        <v>292940</v>
      </c>
      <c r="D4" s="104" t="s">
        <v>144</v>
      </c>
      <c r="E4" s="105">
        <v>25</v>
      </c>
      <c r="F4" s="106">
        <f>C4*E4*12-5141750</f>
        <v>82740250</v>
      </c>
      <c r="G4" s="29" t="s">
        <v>269</v>
      </c>
      <c r="H4" s="272"/>
    </row>
    <row r="5" spans="1:8" ht="48.75" customHeight="1" x14ac:dyDescent="0.3">
      <c r="A5" s="276"/>
      <c r="B5" s="28" t="s">
        <v>135</v>
      </c>
      <c r="C5" s="152">
        <v>53700</v>
      </c>
      <c r="D5" s="104" t="s">
        <v>144</v>
      </c>
      <c r="E5" s="105">
        <v>25</v>
      </c>
      <c r="F5" s="106">
        <f>C5*E5*12+80</f>
        <v>16110080</v>
      </c>
      <c r="G5" s="153" t="s">
        <v>268</v>
      </c>
      <c r="H5" s="273"/>
    </row>
    <row r="6" spans="1:8" ht="27" customHeight="1" x14ac:dyDescent="0.3">
      <c r="A6" s="276"/>
      <c r="B6" s="28" t="s">
        <v>78</v>
      </c>
      <c r="C6" s="152">
        <v>3360</v>
      </c>
      <c r="D6" s="104" t="s">
        <v>144</v>
      </c>
      <c r="E6" s="105">
        <v>25</v>
      </c>
      <c r="F6" s="106">
        <f t="shared" ref="F6" si="0">C6*E6*12</f>
        <v>1008000</v>
      </c>
      <c r="G6" s="29" t="s">
        <v>215</v>
      </c>
      <c r="H6" s="273"/>
    </row>
    <row r="7" spans="1:8" ht="27" customHeight="1" x14ac:dyDescent="0.3">
      <c r="A7" s="270" t="s">
        <v>176</v>
      </c>
      <c r="B7" s="270"/>
      <c r="C7" s="107">
        <f>SUM(C4:C6)</f>
        <v>350000</v>
      </c>
      <c r="D7" s="108" t="s">
        <v>144</v>
      </c>
      <c r="E7" s="109"/>
      <c r="F7" s="110">
        <f>SUM(F4:F6)</f>
        <v>99858330</v>
      </c>
      <c r="G7" s="45"/>
      <c r="H7" s="273"/>
    </row>
    <row r="8" spans="1:8" ht="25.5" customHeight="1" x14ac:dyDescent="0.3">
      <c r="A8" s="268" t="s">
        <v>74</v>
      </c>
      <c r="B8" s="268"/>
      <c r="C8" s="113">
        <v>40000</v>
      </c>
      <c r="D8" s="111" t="s">
        <v>150</v>
      </c>
      <c r="E8" s="138">
        <v>24</v>
      </c>
      <c r="F8" s="139">
        <f>C8*E8*1</f>
        <v>960000</v>
      </c>
      <c r="G8" s="66" t="s">
        <v>216</v>
      </c>
      <c r="H8" s="27"/>
    </row>
    <row r="9" spans="1:8" ht="25.5" customHeight="1" x14ac:dyDescent="0.3">
      <c r="A9" s="269" t="s">
        <v>115</v>
      </c>
      <c r="B9" s="269"/>
      <c r="C9" s="113">
        <v>50000</v>
      </c>
      <c r="D9" s="111"/>
      <c r="E9" s="140"/>
      <c r="F9" s="139"/>
      <c r="G9" s="103" t="s">
        <v>252</v>
      </c>
      <c r="H9" s="134"/>
    </row>
    <row r="10" spans="1:8" ht="26.25" customHeight="1" x14ac:dyDescent="0.3">
      <c r="A10" s="270" t="s">
        <v>176</v>
      </c>
      <c r="B10" s="270"/>
      <c r="C10" s="112"/>
      <c r="D10" s="108"/>
      <c r="E10" s="109"/>
      <c r="F10" s="110">
        <f>SUM(F8:F9)</f>
        <v>960000</v>
      </c>
      <c r="G10" s="26"/>
      <c r="H10" s="25"/>
    </row>
    <row r="11" spans="1:8" ht="26.25" customHeight="1" x14ac:dyDescent="0.15">
      <c r="A11" s="271" t="s">
        <v>83</v>
      </c>
      <c r="B11" s="271"/>
      <c r="C11" s="271"/>
      <c r="D11" s="271"/>
      <c r="E11" s="271"/>
      <c r="F11" s="198">
        <f>F7+F10</f>
        <v>100818330</v>
      </c>
      <c r="G11" s="24"/>
      <c r="H11" s="23"/>
    </row>
    <row r="12" spans="1:8" ht="30" customHeight="1" x14ac:dyDescent="0.3">
      <c r="A12" s="266" t="s">
        <v>191</v>
      </c>
      <c r="B12" s="266"/>
      <c r="C12" s="266"/>
      <c r="D12" s="266"/>
      <c r="E12" s="266"/>
      <c r="F12" s="266"/>
      <c r="G12" s="266"/>
      <c r="H12" s="266"/>
    </row>
    <row r="15" spans="1:8" x14ac:dyDescent="0.3">
      <c r="F15" s="22"/>
    </row>
    <row r="17" spans="4:6" x14ac:dyDescent="0.3">
      <c r="F17" s="22"/>
    </row>
    <row r="19" spans="4:6" x14ac:dyDescent="0.3">
      <c r="D19" s="102"/>
    </row>
  </sheetData>
  <mergeCells count="10">
    <mergeCell ref="A12:H12"/>
    <mergeCell ref="A1:H1"/>
    <mergeCell ref="A8:B8"/>
    <mergeCell ref="A9:B9"/>
    <mergeCell ref="A10:B10"/>
    <mergeCell ref="A11:E11"/>
    <mergeCell ref="H4:H7"/>
    <mergeCell ref="A3:B3"/>
    <mergeCell ref="A7:B7"/>
    <mergeCell ref="A4:A6"/>
  </mergeCells>
  <phoneticPr fontId="2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P22"/>
  <sheetViews>
    <sheetView tabSelected="1" topLeftCell="A5" zoomScaleNormal="100" zoomScaleSheetLayoutView="75" workbookViewId="0">
      <selection activeCell="D13" sqref="D13"/>
    </sheetView>
  </sheetViews>
  <sheetFormatPr defaultColWidth="8.875" defaultRowHeight="16.5" x14ac:dyDescent="0.3"/>
  <cols>
    <col min="1" max="1" width="24.25" style="20" customWidth="1"/>
    <col min="2" max="2" width="31.375" style="40" customWidth="1"/>
    <col min="3" max="3" width="19.625" style="20" customWidth="1"/>
    <col min="4" max="4" width="53.125" style="20" customWidth="1"/>
    <col min="5" max="5" width="10" style="20" customWidth="1"/>
    <col min="6" max="16127" width="9" style="14"/>
  </cols>
  <sheetData>
    <row r="1" spans="1:16136" ht="22.5" customHeight="1" x14ac:dyDescent="0.3">
      <c r="A1" s="277" t="s">
        <v>244</v>
      </c>
      <c r="B1" s="277"/>
      <c r="C1" s="277"/>
      <c r="D1" s="277"/>
      <c r="E1" s="277"/>
    </row>
    <row r="2" spans="1:16136" ht="17.25" customHeight="1" x14ac:dyDescent="0.25">
      <c r="A2" s="17" t="s">
        <v>86</v>
      </c>
      <c r="B2" s="16"/>
      <c r="C2" s="15"/>
      <c r="D2" s="15"/>
      <c r="E2" s="41" t="s">
        <v>52</v>
      </c>
    </row>
    <row r="3" spans="1:16136" ht="25.5" customHeight="1" x14ac:dyDescent="0.3">
      <c r="A3" s="114" t="s">
        <v>183</v>
      </c>
      <c r="B3" s="115" t="s">
        <v>66</v>
      </c>
      <c r="C3" s="114" t="s">
        <v>145</v>
      </c>
      <c r="D3" s="116" t="s">
        <v>67</v>
      </c>
      <c r="E3" s="114" t="s">
        <v>146</v>
      </c>
    </row>
    <row r="4" spans="1:16136" ht="25.5" customHeight="1" x14ac:dyDescent="0.3">
      <c r="A4" s="120" t="s">
        <v>206</v>
      </c>
      <c r="B4" s="192" t="s">
        <v>225</v>
      </c>
      <c r="C4" s="141">
        <f>28*142560*12</f>
        <v>47900160</v>
      </c>
      <c r="D4" s="193" t="s">
        <v>224</v>
      </c>
      <c r="E4" s="163" t="s">
        <v>207</v>
      </c>
    </row>
    <row r="5" spans="1:16136" ht="25.5" customHeight="1" x14ac:dyDescent="0.3">
      <c r="A5" s="120" t="s">
        <v>90</v>
      </c>
      <c r="B5" s="118" t="s">
        <v>98</v>
      </c>
      <c r="C5" s="119">
        <f>653000*12</f>
        <v>7836000</v>
      </c>
      <c r="D5" s="121" t="s">
        <v>223</v>
      </c>
      <c r="E5" s="146"/>
    </row>
    <row r="6" spans="1:16136" ht="25.5" customHeight="1" x14ac:dyDescent="0.3">
      <c r="A6" s="120" t="s">
        <v>113</v>
      </c>
      <c r="B6" s="118" t="s">
        <v>195</v>
      </c>
      <c r="C6" s="141">
        <f>28*14270*1</f>
        <v>399560</v>
      </c>
      <c r="D6" s="155" t="s">
        <v>199</v>
      </c>
      <c r="E6" s="146" t="s">
        <v>166</v>
      </c>
    </row>
    <row r="7" spans="1:16136" ht="76.5" customHeight="1" x14ac:dyDescent="0.3">
      <c r="A7" s="120" t="s">
        <v>60</v>
      </c>
      <c r="B7" s="118" t="s">
        <v>150</v>
      </c>
      <c r="C7" s="141">
        <f>400000+100000+800000+1000000</f>
        <v>2300000</v>
      </c>
      <c r="D7" s="123" t="s">
        <v>209</v>
      </c>
      <c r="E7" s="122"/>
    </row>
    <row r="8" spans="1:16136" ht="28.5" customHeight="1" x14ac:dyDescent="0.3">
      <c r="A8" s="280" t="s">
        <v>201</v>
      </c>
      <c r="B8" s="280"/>
      <c r="C8" s="142">
        <f>SUM(C4:C7)</f>
        <v>58435720</v>
      </c>
      <c r="D8" s="147"/>
      <c r="E8" s="148"/>
    </row>
    <row r="9" spans="1:16136" ht="9" customHeight="1" x14ac:dyDescent="0.3">
      <c r="A9" s="61"/>
      <c r="B9" s="61"/>
      <c r="C9" s="63"/>
      <c r="D9" s="62"/>
      <c r="E9" s="62"/>
    </row>
    <row r="10" spans="1:16136" ht="19.5" customHeight="1" x14ac:dyDescent="0.3">
      <c r="A10" s="277" t="s">
        <v>255</v>
      </c>
      <c r="B10" s="277"/>
      <c r="C10" s="277"/>
      <c r="D10" s="277"/>
      <c r="E10" s="277"/>
    </row>
    <row r="11" spans="1:16136" s="125" customFormat="1" ht="14.25" customHeight="1" x14ac:dyDescent="0.15">
      <c r="A11" s="17" t="s">
        <v>86</v>
      </c>
      <c r="B11" s="149"/>
      <c r="C11" s="150"/>
      <c r="D11" s="150"/>
      <c r="E11" s="151" t="s">
        <v>52</v>
      </c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124"/>
      <c r="BN11" s="124"/>
      <c r="BO11" s="124"/>
      <c r="BP11" s="124"/>
      <c r="BQ11" s="124"/>
      <c r="BR11" s="124"/>
      <c r="BS11" s="124"/>
      <c r="BT11" s="124"/>
      <c r="BU11" s="124"/>
      <c r="BV11" s="124"/>
      <c r="BW11" s="124"/>
      <c r="BX11" s="124"/>
      <c r="BY11" s="124"/>
      <c r="BZ11" s="124"/>
      <c r="CA11" s="124"/>
      <c r="CB11" s="124"/>
      <c r="CC11" s="124"/>
      <c r="CD11" s="124"/>
      <c r="CE11" s="124"/>
      <c r="CF11" s="124"/>
      <c r="CG11" s="124"/>
      <c r="CH11" s="124"/>
      <c r="CI11" s="124"/>
      <c r="CJ11" s="124"/>
      <c r="CK11" s="124"/>
      <c r="CL11" s="124"/>
      <c r="CM11" s="124"/>
      <c r="CN11" s="124"/>
      <c r="CO11" s="124"/>
      <c r="CP11" s="124"/>
      <c r="CQ11" s="124"/>
      <c r="CR11" s="124"/>
      <c r="CS11" s="124"/>
      <c r="CT11" s="124"/>
      <c r="CU11" s="124"/>
      <c r="CV11" s="124"/>
      <c r="CW11" s="124"/>
      <c r="CX11" s="124"/>
      <c r="CY11" s="124"/>
      <c r="CZ11" s="124"/>
      <c r="DA11" s="124"/>
      <c r="DB11" s="124"/>
      <c r="DC11" s="124"/>
      <c r="DD11" s="124"/>
      <c r="DE11" s="124"/>
      <c r="DF11" s="124"/>
      <c r="DG11" s="124"/>
      <c r="DH11" s="124"/>
      <c r="DI11" s="124"/>
      <c r="DJ11" s="124"/>
      <c r="DK11" s="124"/>
      <c r="DL11" s="124"/>
      <c r="DM11" s="124"/>
      <c r="DN11" s="124"/>
      <c r="DO11" s="124"/>
      <c r="DP11" s="124"/>
      <c r="DQ11" s="124"/>
      <c r="DR11" s="124"/>
      <c r="DS11" s="124"/>
      <c r="DT11" s="124"/>
      <c r="DU11" s="124"/>
      <c r="DV11" s="124"/>
      <c r="DW11" s="124"/>
      <c r="DX11" s="124"/>
      <c r="DY11" s="124"/>
      <c r="DZ11" s="124"/>
      <c r="EA11" s="124"/>
      <c r="EB11" s="124"/>
      <c r="EC11" s="124"/>
      <c r="ED11" s="124"/>
      <c r="EE11" s="124"/>
      <c r="EF11" s="124"/>
      <c r="EG11" s="124"/>
      <c r="EH11" s="124"/>
      <c r="EI11" s="124"/>
      <c r="EJ11" s="124"/>
      <c r="EK11" s="124"/>
      <c r="EL11" s="124"/>
      <c r="EM11" s="124"/>
      <c r="EN11" s="124"/>
      <c r="EO11" s="124"/>
      <c r="EP11" s="124"/>
      <c r="EQ11" s="124"/>
      <c r="ER11" s="124"/>
      <c r="ES11" s="124"/>
      <c r="ET11" s="124"/>
      <c r="EU11" s="124"/>
      <c r="EV11" s="124"/>
      <c r="EW11" s="124"/>
      <c r="EX11" s="124"/>
      <c r="EY11" s="124"/>
      <c r="EZ11" s="124"/>
      <c r="FA11" s="124"/>
      <c r="FB11" s="124"/>
      <c r="FC11" s="124"/>
      <c r="FD11" s="124"/>
      <c r="FE11" s="124"/>
      <c r="FF11" s="124"/>
      <c r="FG11" s="124"/>
      <c r="FH11" s="124"/>
      <c r="FI11" s="124"/>
      <c r="FJ11" s="124"/>
      <c r="FK11" s="124"/>
      <c r="FL11" s="124"/>
      <c r="FM11" s="124"/>
      <c r="FN11" s="124"/>
      <c r="FO11" s="124"/>
      <c r="FP11" s="124"/>
      <c r="FQ11" s="124"/>
      <c r="FR11" s="124"/>
      <c r="FS11" s="124"/>
      <c r="FT11" s="124"/>
      <c r="FU11" s="124"/>
      <c r="FV11" s="124"/>
      <c r="FW11" s="124"/>
      <c r="FX11" s="124"/>
      <c r="FY11" s="124"/>
      <c r="FZ11" s="124"/>
      <c r="GA11" s="124"/>
      <c r="GB11" s="124"/>
      <c r="GC11" s="124"/>
      <c r="GD11" s="124"/>
      <c r="GE11" s="124"/>
      <c r="GF11" s="124"/>
      <c r="GG11" s="124"/>
      <c r="GH11" s="124"/>
      <c r="GI11" s="124"/>
      <c r="GJ11" s="124"/>
      <c r="GK11" s="124"/>
      <c r="GL11" s="124"/>
      <c r="GM11" s="124"/>
      <c r="GN11" s="124"/>
      <c r="GO11" s="124"/>
      <c r="GP11" s="124"/>
      <c r="GQ11" s="124"/>
      <c r="GR11" s="124"/>
      <c r="GS11" s="124"/>
      <c r="GT11" s="124"/>
      <c r="GU11" s="124"/>
      <c r="GV11" s="124"/>
      <c r="GW11" s="124"/>
      <c r="GX11" s="124"/>
      <c r="GY11" s="124"/>
      <c r="GZ11" s="124"/>
      <c r="HA11" s="124"/>
      <c r="HB11" s="124"/>
      <c r="HC11" s="124"/>
      <c r="HD11" s="124"/>
      <c r="HE11" s="124"/>
      <c r="HF11" s="124"/>
      <c r="HG11" s="124"/>
      <c r="HH11" s="124"/>
      <c r="HI11" s="124"/>
      <c r="HJ11" s="124"/>
      <c r="HK11" s="124"/>
      <c r="HL11" s="124"/>
      <c r="HM11" s="124"/>
      <c r="HN11" s="124"/>
      <c r="HO11" s="124"/>
      <c r="HP11" s="124"/>
      <c r="HQ11" s="124"/>
      <c r="HR11" s="124"/>
      <c r="HS11" s="124"/>
      <c r="HT11" s="124"/>
      <c r="HU11" s="124"/>
      <c r="HV11" s="124"/>
      <c r="HW11" s="124"/>
      <c r="HX11" s="124"/>
      <c r="HY11" s="124"/>
      <c r="HZ11" s="124"/>
      <c r="IA11" s="124"/>
      <c r="IB11" s="124"/>
      <c r="IC11" s="124"/>
      <c r="ID11" s="124"/>
      <c r="IE11" s="124"/>
      <c r="IF11" s="124"/>
      <c r="IG11" s="124"/>
      <c r="IH11" s="124"/>
      <c r="II11" s="124"/>
      <c r="IJ11" s="124"/>
      <c r="IK11" s="124"/>
      <c r="IL11" s="124"/>
      <c r="IM11" s="124"/>
      <c r="IN11" s="124"/>
      <c r="IO11" s="124"/>
      <c r="IP11" s="124"/>
      <c r="IQ11" s="124"/>
      <c r="IR11" s="124"/>
      <c r="IS11" s="124"/>
      <c r="IT11" s="124"/>
      <c r="IU11" s="124"/>
      <c r="IV11" s="124"/>
      <c r="IW11" s="124"/>
      <c r="IX11" s="124"/>
      <c r="IY11" s="124"/>
      <c r="IZ11" s="124"/>
      <c r="JA11" s="124"/>
      <c r="JB11" s="124"/>
      <c r="JC11" s="124"/>
      <c r="JD11" s="124"/>
      <c r="JE11" s="124"/>
      <c r="JF11" s="124"/>
      <c r="JG11" s="124"/>
      <c r="JH11" s="124"/>
      <c r="JI11" s="124"/>
      <c r="JJ11" s="124"/>
      <c r="JK11" s="124"/>
      <c r="JL11" s="124"/>
      <c r="JM11" s="124"/>
      <c r="JN11" s="124"/>
      <c r="JO11" s="124"/>
      <c r="JP11" s="124"/>
      <c r="JQ11" s="124"/>
      <c r="JR11" s="124"/>
      <c r="JS11" s="124"/>
      <c r="JT11" s="124"/>
      <c r="JU11" s="124"/>
      <c r="JV11" s="124"/>
      <c r="JW11" s="124"/>
      <c r="JX11" s="124"/>
      <c r="JY11" s="124"/>
      <c r="JZ11" s="124"/>
      <c r="KA11" s="124"/>
      <c r="KB11" s="124"/>
      <c r="KC11" s="124"/>
      <c r="KD11" s="124"/>
      <c r="KE11" s="124"/>
      <c r="KF11" s="124"/>
      <c r="KG11" s="124"/>
      <c r="KH11" s="124"/>
      <c r="KI11" s="124"/>
      <c r="KJ11" s="124"/>
      <c r="KK11" s="124"/>
      <c r="KL11" s="124"/>
      <c r="KM11" s="124"/>
      <c r="KN11" s="124"/>
      <c r="KO11" s="124"/>
      <c r="KP11" s="124"/>
      <c r="KQ11" s="124"/>
      <c r="KR11" s="124"/>
      <c r="KS11" s="124"/>
      <c r="KT11" s="124"/>
      <c r="KU11" s="124"/>
      <c r="KV11" s="124"/>
      <c r="KW11" s="124"/>
      <c r="KX11" s="124"/>
      <c r="KY11" s="124"/>
      <c r="KZ11" s="124"/>
      <c r="LA11" s="124"/>
      <c r="LB11" s="124"/>
      <c r="LC11" s="124"/>
      <c r="LD11" s="124"/>
      <c r="LE11" s="124"/>
      <c r="LF11" s="124"/>
      <c r="LG11" s="124"/>
      <c r="LH11" s="124"/>
      <c r="LI11" s="124"/>
      <c r="LJ11" s="124"/>
      <c r="LK11" s="124"/>
      <c r="LL11" s="124"/>
      <c r="LM11" s="124"/>
      <c r="LN11" s="124"/>
      <c r="LO11" s="124"/>
      <c r="LP11" s="124"/>
      <c r="LQ11" s="124"/>
      <c r="LR11" s="124"/>
      <c r="LS11" s="124"/>
      <c r="LT11" s="124"/>
      <c r="LU11" s="124"/>
      <c r="LV11" s="124"/>
      <c r="LW11" s="124"/>
      <c r="LX11" s="124"/>
      <c r="LY11" s="124"/>
      <c r="LZ11" s="124"/>
      <c r="MA11" s="124"/>
      <c r="MB11" s="124"/>
      <c r="MC11" s="124"/>
      <c r="MD11" s="124"/>
      <c r="ME11" s="124"/>
      <c r="MF11" s="124"/>
      <c r="MG11" s="124"/>
      <c r="MH11" s="124"/>
      <c r="MI11" s="124"/>
      <c r="MJ11" s="124"/>
      <c r="MK11" s="124"/>
      <c r="ML11" s="124"/>
      <c r="MM11" s="124"/>
      <c r="MN11" s="124"/>
      <c r="MO11" s="124"/>
      <c r="MP11" s="124"/>
      <c r="MQ11" s="124"/>
      <c r="MR11" s="124"/>
      <c r="MS11" s="124"/>
      <c r="MT11" s="124"/>
      <c r="MU11" s="124"/>
      <c r="MV11" s="124"/>
      <c r="MW11" s="124"/>
      <c r="MX11" s="124"/>
      <c r="MY11" s="124"/>
      <c r="MZ11" s="124"/>
      <c r="NA11" s="124"/>
      <c r="NB11" s="124"/>
      <c r="NC11" s="124"/>
      <c r="ND11" s="124"/>
      <c r="NE11" s="124"/>
      <c r="NF11" s="124"/>
      <c r="NG11" s="124"/>
      <c r="NH11" s="124"/>
      <c r="NI11" s="124"/>
      <c r="NJ11" s="124"/>
      <c r="NK11" s="124"/>
      <c r="NL11" s="124"/>
      <c r="NM11" s="124"/>
      <c r="NN11" s="124"/>
      <c r="NO11" s="124"/>
      <c r="NP11" s="124"/>
      <c r="NQ11" s="124"/>
      <c r="NR11" s="124"/>
      <c r="NS11" s="124"/>
      <c r="NT11" s="124"/>
      <c r="NU11" s="124"/>
      <c r="NV11" s="124"/>
      <c r="NW11" s="124"/>
      <c r="NX11" s="124"/>
      <c r="NY11" s="124"/>
      <c r="NZ11" s="124"/>
      <c r="OA11" s="124"/>
      <c r="OB11" s="124"/>
      <c r="OC11" s="124"/>
      <c r="OD11" s="124"/>
      <c r="OE11" s="124"/>
      <c r="OF11" s="124"/>
      <c r="OG11" s="124"/>
      <c r="OH11" s="124"/>
      <c r="OI11" s="124"/>
      <c r="OJ11" s="124"/>
      <c r="OK11" s="124"/>
      <c r="OL11" s="124"/>
      <c r="OM11" s="124"/>
      <c r="ON11" s="124"/>
      <c r="OO11" s="124"/>
      <c r="OP11" s="124"/>
      <c r="OQ11" s="124"/>
      <c r="OR11" s="124"/>
      <c r="OS11" s="124"/>
      <c r="OT11" s="124"/>
      <c r="OU11" s="124"/>
      <c r="OV11" s="124"/>
      <c r="OW11" s="124"/>
      <c r="OX11" s="124"/>
      <c r="OY11" s="124"/>
      <c r="OZ11" s="124"/>
      <c r="PA11" s="124"/>
      <c r="PB11" s="124"/>
      <c r="PC11" s="124"/>
      <c r="PD11" s="124"/>
      <c r="PE11" s="124"/>
      <c r="PF11" s="124"/>
      <c r="PG11" s="124"/>
      <c r="PH11" s="124"/>
      <c r="PI11" s="124"/>
      <c r="PJ11" s="124"/>
      <c r="PK11" s="124"/>
      <c r="PL11" s="124"/>
      <c r="PM11" s="124"/>
      <c r="PN11" s="124"/>
      <c r="PO11" s="124"/>
      <c r="PP11" s="124"/>
      <c r="PQ11" s="124"/>
      <c r="PR11" s="124"/>
      <c r="PS11" s="124"/>
      <c r="PT11" s="124"/>
      <c r="PU11" s="124"/>
      <c r="PV11" s="124"/>
      <c r="PW11" s="124"/>
      <c r="PX11" s="124"/>
      <c r="PY11" s="124"/>
      <c r="PZ11" s="124"/>
      <c r="QA11" s="124"/>
      <c r="QB11" s="124"/>
      <c r="QC11" s="124"/>
      <c r="QD11" s="124"/>
      <c r="QE11" s="124"/>
      <c r="QF11" s="124"/>
      <c r="QG11" s="124"/>
      <c r="QH11" s="124"/>
      <c r="QI11" s="124"/>
      <c r="QJ11" s="124"/>
      <c r="QK11" s="124"/>
      <c r="QL11" s="124"/>
      <c r="QM11" s="124"/>
      <c r="QN11" s="124"/>
      <c r="QO11" s="124"/>
      <c r="QP11" s="124"/>
      <c r="QQ11" s="124"/>
      <c r="QR11" s="124"/>
      <c r="QS11" s="124"/>
      <c r="QT11" s="124"/>
      <c r="QU11" s="124"/>
      <c r="QV11" s="124"/>
      <c r="QW11" s="124"/>
      <c r="QX11" s="124"/>
      <c r="QY11" s="124"/>
      <c r="QZ11" s="124"/>
      <c r="RA11" s="124"/>
      <c r="RB11" s="124"/>
      <c r="RC11" s="124"/>
      <c r="RD11" s="124"/>
      <c r="RE11" s="124"/>
      <c r="RF11" s="124"/>
      <c r="RG11" s="124"/>
      <c r="RH11" s="124"/>
      <c r="RI11" s="124"/>
      <c r="RJ11" s="124"/>
      <c r="RK11" s="124"/>
      <c r="RL11" s="124"/>
      <c r="RM11" s="124"/>
      <c r="RN11" s="124"/>
      <c r="RO11" s="124"/>
      <c r="RP11" s="124"/>
      <c r="RQ11" s="124"/>
      <c r="RR11" s="124"/>
      <c r="RS11" s="124"/>
      <c r="RT11" s="124"/>
      <c r="RU11" s="124"/>
      <c r="RV11" s="124"/>
      <c r="RW11" s="124"/>
      <c r="RX11" s="124"/>
      <c r="RY11" s="124"/>
      <c r="RZ11" s="124"/>
      <c r="SA11" s="124"/>
      <c r="SB11" s="124"/>
      <c r="SC11" s="124"/>
      <c r="SD11" s="124"/>
      <c r="SE11" s="124"/>
      <c r="SF11" s="124"/>
      <c r="SG11" s="124"/>
      <c r="SH11" s="124"/>
      <c r="SI11" s="124"/>
      <c r="SJ11" s="124"/>
      <c r="SK11" s="124"/>
      <c r="SL11" s="124"/>
      <c r="SM11" s="124"/>
      <c r="SN11" s="124"/>
      <c r="SO11" s="124"/>
      <c r="SP11" s="124"/>
      <c r="SQ11" s="124"/>
      <c r="SR11" s="124"/>
      <c r="SS11" s="124"/>
      <c r="ST11" s="124"/>
      <c r="SU11" s="124"/>
      <c r="SV11" s="124"/>
      <c r="SW11" s="124"/>
      <c r="SX11" s="124"/>
      <c r="SY11" s="124"/>
      <c r="SZ11" s="124"/>
      <c r="TA11" s="124"/>
      <c r="TB11" s="124"/>
      <c r="TC11" s="124"/>
      <c r="TD11" s="124"/>
      <c r="TE11" s="124"/>
      <c r="TF11" s="124"/>
      <c r="TG11" s="124"/>
      <c r="TH11" s="124"/>
      <c r="TI11" s="124"/>
      <c r="TJ11" s="124"/>
      <c r="TK11" s="124"/>
      <c r="TL11" s="124"/>
      <c r="TM11" s="124"/>
      <c r="TN11" s="124"/>
      <c r="TO11" s="124"/>
      <c r="TP11" s="124"/>
      <c r="TQ11" s="124"/>
      <c r="TR11" s="124"/>
      <c r="TS11" s="124"/>
      <c r="TT11" s="124"/>
      <c r="TU11" s="124"/>
      <c r="TV11" s="124"/>
      <c r="TW11" s="124"/>
      <c r="TX11" s="124"/>
      <c r="TY11" s="124"/>
      <c r="TZ11" s="124"/>
      <c r="UA11" s="124"/>
      <c r="UB11" s="124"/>
      <c r="UC11" s="124"/>
      <c r="UD11" s="124"/>
      <c r="UE11" s="124"/>
      <c r="UF11" s="124"/>
      <c r="UG11" s="124"/>
      <c r="UH11" s="124"/>
      <c r="UI11" s="124"/>
      <c r="UJ11" s="124"/>
      <c r="UK11" s="124"/>
      <c r="UL11" s="124"/>
      <c r="UM11" s="124"/>
      <c r="UN11" s="124"/>
      <c r="UO11" s="124"/>
      <c r="UP11" s="124"/>
      <c r="UQ11" s="124"/>
      <c r="UR11" s="124"/>
      <c r="US11" s="124"/>
      <c r="UT11" s="124"/>
      <c r="UU11" s="124"/>
      <c r="UV11" s="124"/>
      <c r="UW11" s="124"/>
      <c r="UX11" s="124"/>
      <c r="UY11" s="124"/>
      <c r="UZ11" s="124"/>
      <c r="VA11" s="124"/>
      <c r="VB11" s="124"/>
      <c r="VC11" s="124"/>
      <c r="VD11" s="124"/>
      <c r="VE11" s="124"/>
      <c r="VF11" s="124"/>
      <c r="VG11" s="124"/>
      <c r="VH11" s="124"/>
      <c r="VI11" s="124"/>
      <c r="VJ11" s="124"/>
      <c r="VK11" s="124"/>
      <c r="VL11" s="124"/>
      <c r="VM11" s="124"/>
      <c r="VN11" s="124"/>
      <c r="VO11" s="124"/>
      <c r="VP11" s="124"/>
      <c r="VQ11" s="124"/>
      <c r="VR11" s="124"/>
      <c r="VS11" s="124"/>
      <c r="VT11" s="124"/>
      <c r="VU11" s="124"/>
      <c r="VV11" s="124"/>
      <c r="VW11" s="124"/>
      <c r="VX11" s="124"/>
      <c r="VY11" s="124"/>
      <c r="VZ11" s="124"/>
      <c r="WA11" s="124"/>
      <c r="WB11" s="124"/>
      <c r="WC11" s="124"/>
      <c r="WD11" s="124"/>
      <c r="WE11" s="124"/>
      <c r="WF11" s="124"/>
      <c r="WG11" s="124"/>
      <c r="WH11" s="124"/>
      <c r="WI11" s="124"/>
      <c r="WJ11" s="124"/>
      <c r="WK11" s="124"/>
      <c r="WL11" s="124"/>
      <c r="WM11" s="124"/>
      <c r="WN11" s="124"/>
      <c r="WO11" s="124"/>
      <c r="WP11" s="124"/>
      <c r="WQ11" s="124"/>
      <c r="WR11" s="124"/>
      <c r="WS11" s="124"/>
      <c r="WT11" s="124"/>
      <c r="WU11" s="124"/>
      <c r="WV11" s="124"/>
      <c r="WW11" s="124"/>
      <c r="WX11" s="124"/>
      <c r="WY11" s="124"/>
      <c r="WZ11" s="124"/>
      <c r="XA11" s="124"/>
      <c r="XB11" s="124"/>
      <c r="XC11" s="124"/>
      <c r="XD11" s="124"/>
      <c r="XE11" s="124"/>
      <c r="XF11" s="124"/>
      <c r="XG11" s="124"/>
      <c r="XH11" s="124"/>
      <c r="XI11" s="124"/>
      <c r="XJ11" s="124"/>
      <c r="XK11" s="124"/>
      <c r="XL11" s="124"/>
      <c r="XM11" s="124"/>
      <c r="XN11" s="124"/>
      <c r="XO11" s="124"/>
      <c r="XP11" s="124"/>
      <c r="XQ11" s="124"/>
      <c r="XR11" s="124"/>
      <c r="XS11" s="124"/>
      <c r="XT11" s="124"/>
      <c r="XU11" s="124"/>
      <c r="XV11" s="124"/>
      <c r="XW11" s="124"/>
      <c r="XX11" s="124"/>
      <c r="XY11" s="124"/>
      <c r="XZ11" s="124"/>
      <c r="YA11" s="124"/>
      <c r="YB11" s="124"/>
      <c r="YC11" s="124"/>
      <c r="YD11" s="124"/>
      <c r="YE11" s="124"/>
      <c r="YF11" s="124"/>
      <c r="YG11" s="124"/>
      <c r="YH11" s="124"/>
      <c r="YI11" s="124"/>
      <c r="YJ11" s="124"/>
      <c r="YK11" s="124"/>
      <c r="YL11" s="124"/>
      <c r="YM11" s="124"/>
      <c r="YN11" s="124"/>
      <c r="YO11" s="124"/>
      <c r="YP11" s="124"/>
      <c r="YQ11" s="124"/>
      <c r="YR11" s="124"/>
      <c r="YS11" s="124"/>
      <c r="YT11" s="124"/>
      <c r="YU11" s="124"/>
      <c r="YV11" s="124"/>
      <c r="YW11" s="124"/>
      <c r="YX11" s="124"/>
      <c r="YY11" s="124"/>
      <c r="YZ11" s="124"/>
      <c r="ZA11" s="124"/>
      <c r="ZB11" s="124"/>
      <c r="ZC11" s="124"/>
      <c r="ZD11" s="124"/>
      <c r="ZE11" s="124"/>
      <c r="ZF11" s="124"/>
      <c r="ZG11" s="124"/>
      <c r="ZH11" s="124"/>
      <c r="ZI11" s="124"/>
      <c r="ZJ11" s="124"/>
      <c r="ZK11" s="124"/>
      <c r="ZL11" s="124"/>
      <c r="ZM11" s="124"/>
      <c r="ZN11" s="124"/>
      <c r="ZO11" s="124"/>
      <c r="ZP11" s="124"/>
      <c r="ZQ11" s="124"/>
      <c r="ZR11" s="124"/>
      <c r="ZS11" s="124"/>
      <c r="ZT11" s="124"/>
      <c r="ZU11" s="124"/>
      <c r="ZV11" s="124"/>
      <c r="ZW11" s="124"/>
      <c r="ZX11" s="124"/>
      <c r="ZY11" s="124"/>
      <c r="ZZ11" s="124"/>
      <c r="AAA11" s="124"/>
      <c r="AAB11" s="124"/>
      <c r="AAC11" s="124"/>
      <c r="AAD11" s="124"/>
      <c r="AAE11" s="124"/>
      <c r="AAF11" s="124"/>
      <c r="AAG11" s="124"/>
      <c r="AAH11" s="124"/>
      <c r="AAI11" s="124"/>
      <c r="AAJ11" s="124"/>
      <c r="AAK11" s="124"/>
      <c r="AAL11" s="124"/>
      <c r="AAM11" s="124"/>
      <c r="AAN11" s="124"/>
      <c r="AAO11" s="124"/>
      <c r="AAP11" s="124"/>
      <c r="AAQ11" s="124"/>
      <c r="AAR11" s="124"/>
      <c r="AAS11" s="124"/>
      <c r="AAT11" s="124"/>
      <c r="AAU11" s="124"/>
      <c r="AAV11" s="124"/>
      <c r="AAW11" s="124"/>
      <c r="AAX11" s="124"/>
      <c r="AAY11" s="124"/>
      <c r="AAZ11" s="124"/>
      <c r="ABA11" s="124"/>
      <c r="ABB11" s="124"/>
      <c r="ABC11" s="124"/>
      <c r="ABD11" s="124"/>
      <c r="ABE11" s="124"/>
      <c r="ABF11" s="124"/>
      <c r="ABG11" s="124"/>
      <c r="ABH11" s="124"/>
      <c r="ABI11" s="124"/>
      <c r="ABJ11" s="124"/>
      <c r="ABK11" s="124"/>
      <c r="ABL11" s="124"/>
      <c r="ABM11" s="124"/>
      <c r="ABN11" s="124"/>
      <c r="ABO11" s="124"/>
      <c r="ABP11" s="124"/>
      <c r="ABQ11" s="124"/>
      <c r="ABR11" s="124"/>
      <c r="ABS11" s="124"/>
      <c r="ABT11" s="124"/>
      <c r="ABU11" s="124"/>
      <c r="ABV11" s="124"/>
      <c r="ABW11" s="124"/>
      <c r="ABX11" s="124"/>
      <c r="ABY11" s="124"/>
      <c r="ABZ11" s="124"/>
      <c r="ACA11" s="124"/>
      <c r="ACB11" s="124"/>
      <c r="ACC11" s="124"/>
      <c r="ACD11" s="124"/>
      <c r="ACE11" s="124"/>
      <c r="ACF11" s="124"/>
      <c r="ACG11" s="124"/>
      <c r="ACH11" s="124"/>
      <c r="ACI11" s="124"/>
      <c r="ACJ11" s="124"/>
      <c r="ACK11" s="124"/>
      <c r="ACL11" s="124"/>
      <c r="ACM11" s="124"/>
      <c r="ACN11" s="124"/>
      <c r="ACO11" s="124"/>
      <c r="ACP11" s="124"/>
      <c r="ACQ11" s="124"/>
      <c r="ACR11" s="124"/>
      <c r="ACS11" s="124"/>
      <c r="ACT11" s="124"/>
      <c r="ACU11" s="124"/>
      <c r="ACV11" s="124"/>
      <c r="ACW11" s="124"/>
      <c r="ACX11" s="124"/>
      <c r="ACY11" s="124"/>
      <c r="ACZ11" s="124"/>
      <c r="ADA11" s="124"/>
      <c r="ADB11" s="124"/>
      <c r="ADC11" s="124"/>
      <c r="ADD11" s="124"/>
      <c r="ADE11" s="124"/>
      <c r="ADF11" s="124"/>
      <c r="ADG11" s="124"/>
      <c r="ADH11" s="124"/>
      <c r="ADI11" s="124"/>
      <c r="ADJ11" s="124"/>
      <c r="ADK11" s="124"/>
      <c r="ADL11" s="124"/>
      <c r="ADM11" s="124"/>
      <c r="ADN11" s="124"/>
      <c r="ADO11" s="124"/>
      <c r="ADP11" s="124"/>
      <c r="ADQ11" s="124"/>
      <c r="ADR11" s="124"/>
      <c r="ADS11" s="124"/>
      <c r="ADT11" s="124"/>
      <c r="ADU11" s="124"/>
      <c r="ADV11" s="124"/>
      <c r="ADW11" s="124"/>
      <c r="ADX11" s="124"/>
      <c r="ADY11" s="124"/>
      <c r="ADZ11" s="124"/>
      <c r="AEA11" s="124"/>
      <c r="AEB11" s="124"/>
      <c r="AEC11" s="124"/>
      <c r="AED11" s="124"/>
      <c r="AEE11" s="124"/>
      <c r="AEF11" s="124"/>
      <c r="AEG11" s="124"/>
      <c r="AEH11" s="124"/>
      <c r="AEI11" s="124"/>
      <c r="AEJ11" s="124"/>
      <c r="AEK11" s="124"/>
      <c r="AEL11" s="124"/>
      <c r="AEM11" s="124"/>
      <c r="AEN11" s="124"/>
      <c r="AEO11" s="124"/>
      <c r="AEP11" s="124"/>
      <c r="AEQ11" s="124"/>
      <c r="AER11" s="124"/>
      <c r="AES11" s="124"/>
      <c r="AET11" s="124"/>
      <c r="AEU11" s="124"/>
      <c r="AEV11" s="124"/>
      <c r="AEW11" s="124"/>
      <c r="AEX11" s="124"/>
      <c r="AEY11" s="124"/>
      <c r="AEZ11" s="124"/>
      <c r="AFA11" s="124"/>
      <c r="AFB11" s="124"/>
      <c r="AFC11" s="124"/>
      <c r="AFD11" s="124"/>
      <c r="AFE11" s="124"/>
      <c r="AFF11" s="124"/>
      <c r="AFG11" s="124"/>
      <c r="AFH11" s="124"/>
      <c r="AFI11" s="124"/>
      <c r="AFJ11" s="124"/>
      <c r="AFK11" s="124"/>
      <c r="AFL11" s="124"/>
      <c r="AFM11" s="124"/>
      <c r="AFN11" s="124"/>
      <c r="AFO11" s="124"/>
      <c r="AFP11" s="124"/>
      <c r="AFQ11" s="124"/>
      <c r="AFR11" s="124"/>
      <c r="AFS11" s="124"/>
      <c r="AFT11" s="124"/>
      <c r="AFU11" s="124"/>
      <c r="AFV11" s="124"/>
      <c r="AFW11" s="124"/>
      <c r="AFX11" s="124"/>
      <c r="AFY11" s="124"/>
      <c r="AFZ11" s="124"/>
      <c r="AGA11" s="124"/>
      <c r="AGB11" s="124"/>
      <c r="AGC11" s="124"/>
      <c r="AGD11" s="124"/>
      <c r="AGE11" s="124"/>
      <c r="AGF11" s="124"/>
      <c r="AGG11" s="124"/>
      <c r="AGH11" s="124"/>
      <c r="AGI11" s="124"/>
      <c r="AGJ11" s="124"/>
      <c r="AGK11" s="124"/>
      <c r="AGL11" s="124"/>
      <c r="AGM11" s="124"/>
      <c r="AGN11" s="124"/>
      <c r="AGO11" s="124"/>
      <c r="AGP11" s="124"/>
      <c r="AGQ11" s="124"/>
      <c r="AGR11" s="124"/>
      <c r="AGS11" s="124"/>
      <c r="AGT11" s="124"/>
      <c r="AGU11" s="124"/>
      <c r="AGV11" s="124"/>
      <c r="AGW11" s="124"/>
      <c r="AGX11" s="124"/>
      <c r="AGY11" s="124"/>
      <c r="AGZ11" s="124"/>
      <c r="AHA11" s="124"/>
      <c r="AHB11" s="124"/>
      <c r="AHC11" s="124"/>
      <c r="AHD11" s="124"/>
      <c r="AHE11" s="124"/>
      <c r="AHF11" s="124"/>
      <c r="AHG11" s="124"/>
      <c r="AHH11" s="124"/>
      <c r="AHI11" s="124"/>
      <c r="AHJ11" s="124"/>
      <c r="AHK11" s="124"/>
      <c r="AHL11" s="124"/>
      <c r="AHM11" s="124"/>
      <c r="AHN11" s="124"/>
      <c r="AHO11" s="124"/>
      <c r="AHP11" s="124"/>
      <c r="AHQ11" s="124"/>
      <c r="AHR11" s="124"/>
      <c r="AHS11" s="124"/>
      <c r="AHT11" s="124"/>
      <c r="AHU11" s="124"/>
      <c r="AHV11" s="124"/>
      <c r="AHW11" s="124"/>
      <c r="AHX11" s="124"/>
      <c r="AHY11" s="124"/>
      <c r="AHZ11" s="124"/>
      <c r="AIA11" s="124"/>
      <c r="AIB11" s="124"/>
      <c r="AIC11" s="124"/>
      <c r="AID11" s="124"/>
      <c r="AIE11" s="124"/>
      <c r="AIF11" s="124"/>
      <c r="AIG11" s="124"/>
      <c r="AIH11" s="124"/>
      <c r="AII11" s="124"/>
      <c r="AIJ11" s="124"/>
      <c r="AIK11" s="124"/>
      <c r="AIL11" s="124"/>
      <c r="AIM11" s="124"/>
      <c r="AIN11" s="124"/>
      <c r="AIO11" s="124"/>
      <c r="AIP11" s="124"/>
      <c r="AIQ11" s="124"/>
      <c r="AIR11" s="124"/>
      <c r="AIS11" s="124"/>
      <c r="AIT11" s="124"/>
      <c r="AIU11" s="124"/>
      <c r="AIV11" s="124"/>
      <c r="AIW11" s="124"/>
      <c r="AIX11" s="124"/>
      <c r="AIY11" s="124"/>
      <c r="AIZ11" s="124"/>
      <c r="AJA11" s="124"/>
      <c r="AJB11" s="124"/>
      <c r="AJC11" s="124"/>
      <c r="AJD11" s="124"/>
      <c r="AJE11" s="124"/>
      <c r="AJF11" s="124"/>
      <c r="AJG11" s="124"/>
      <c r="AJH11" s="124"/>
      <c r="AJI11" s="124"/>
      <c r="AJJ11" s="124"/>
      <c r="AJK11" s="124"/>
      <c r="AJL11" s="124"/>
      <c r="AJM11" s="124"/>
      <c r="AJN11" s="124"/>
      <c r="AJO11" s="124"/>
      <c r="AJP11" s="124"/>
      <c r="AJQ11" s="124"/>
      <c r="AJR11" s="124"/>
      <c r="AJS11" s="124"/>
      <c r="AJT11" s="124"/>
      <c r="AJU11" s="124"/>
      <c r="AJV11" s="124"/>
      <c r="AJW11" s="124"/>
      <c r="AJX11" s="124"/>
      <c r="AJY11" s="124"/>
      <c r="AJZ11" s="124"/>
      <c r="AKA11" s="124"/>
      <c r="AKB11" s="124"/>
      <c r="AKC11" s="124"/>
      <c r="AKD11" s="124"/>
      <c r="AKE11" s="124"/>
      <c r="AKF11" s="124"/>
      <c r="AKG11" s="124"/>
      <c r="AKH11" s="124"/>
      <c r="AKI11" s="124"/>
      <c r="AKJ11" s="124"/>
      <c r="AKK11" s="124"/>
      <c r="AKL11" s="124"/>
      <c r="AKM11" s="124"/>
      <c r="AKN11" s="124"/>
      <c r="AKO11" s="124"/>
      <c r="AKP11" s="124"/>
      <c r="AKQ11" s="124"/>
      <c r="AKR11" s="124"/>
      <c r="AKS11" s="124"/>
      <c r="AKT11" s="124"/>
      <c r="AKU11" s="124"/>
      <c r="AKV11" s="124"/>
      <c r="AKW11" s="124"/>
      <c r="AKX11" s="124"/>
      <c r="AKY11" s="124"/>
      <c r="AKZ11" s="124"/>
      <c r="ALA11" s="124"/>
      <c r="ALB11" s="124"/>
      <c r="ALC11" s="124"/>
      <c r="ALD11" s="124"/>
      <c r="ALE11" s="124"/>
      <c r="ALF11" s="124"/>
      <c r="ALG11" s="124"/>
      <c r="ALH11" s="124"/>
      <c r="ALI11" s="124"/>
      <c r="ALJ11" s="124"/>
      <c r="ALK11" s="124"/>
      <c r="ALL11" s="124"/>
      <c r="ALM11" s="124"/>
      <c r="ALN11" s="124"/>
      <c r="ALO11" s="124"/>
      <c r="ALP11" s="124"/>
      <c r="ALQ11" s="124"/>
      <c r="ALR11" s="124"/>
      <c r="ALS11" s="124"/>
      <c r="ALT11" s="124"/>
      <c r="ALU11" s="124"/>
      <c r="ALV11" s="124"/>
      <c r="ALW11" s="124"/>
      <c r="ALX11" s="124"/>
      <c r="ALY11" s="124"/>
      <c r="ALZ11" s="124"/>
      <c r="AMA11" s="124"/>
      <c r="AMB11" s="124"/>
      <c r="AMC11" s="124"/>
      <c r="AMD11" s="124"/>
      <c r="AME11" s="124"/>
      <c r="AMF11" s="124"/>
      <c r="AMG11" s="124"/>
      <c r="AMH11" s="124"/>
      <c r="AMI11" s="124"/>
      <c r="AMJ11" s="124"/>
      <c r="AMK11" s="124"/>
      <c r="AML11" s="124"/>
      <c r="AMM11" s="124"/>
      <c r="AMN11" s="124"/>
      <c r="AMO11" s="124"/>
      <c r="AMP11" s="124"/>
      <c r="AMQ11" s="124"/>
      <c r="AMR11" s="124"/>
      <c r="AMS11" s="124"/>
      <c r="AMT11" s="124"/>
      <c r="AMU11" s="124"/>
      <c r="AMV11" s="124"/>
      <c r="AMW11" s="124"/>
      <c r="AMX11" s="124"/>
      <c r="AMY11" s="124"/>
      <c r="AMZ11" s="124"/>
      <c r="ANA11" s="124"/>
      <c r="ANB11" s="124"/>
      <c r="ANC11" s="124"/>
      <c r="AND11" s="124"/>
      <c r="ANE11" s="124"/>
      <c r="ANF11" s="124"/>
      <c r="ANG11" s="124"/>
      <c r="ANH11" s="124"/>
      <c r="ANI11" s="124"/>
      <c r="ANJ11" s="124"/>
      <c r="ANK11" s="124"/>
      <c r="ANL11" s="124"/>
      <c r="ANM11" s="124"/>
      <c r="ANN11" s="124"/>
      <c r="ANO11" s="124"/>
      <c r="ANP11" s="124"/>
      <c r="ANQ11" s="124"/>
      <c r="ANR11" s="124"/>
      <c r="ANS11" s="124"/>
      <c r="ANT11" s="124"/>
      <c r="ANU11" s="124"/>
      <c r="ANV11" s="124"/>
      <c r="ANW11" s="124"/>
      <c r="ANX11" s="124"/>
      <c r="ANY11" s="124"/>
      <c r="ANZ11" s="124"/>
      <c r="AOA11" s="124"/>
      <c r="AOB11" s="124"/>
      <c r="AOC11" s="124"/>
      <c r="AOD11" s="124"/>
      <c r="AOE11" s="124"/>
      <c r="AOF11" s="124"/>
      <c r="AOG11" s="124"/>
      <c r="AOH11" s="124"/>
      <c r="AOI11" s="124"/>
      <c r="AOJ11" s="124"/>
      <c r="AOK11" s="124"/>
      <c r="AOL11" s="124"/>
      <c r="AOM11" s="124"/>
      <c r="AON11" s="124"/>
      <c r="AOO11" s="124"/>
      <c r="AOP11" s="124"/>
      <c r="AOQ11" s="124"/>
      <c r="AOR11" s="124"/>
      <c r="AOS11" s="124"/>
      <c r="AOT11" s="124"/>
      <c r="AOU11" s="124"/>
      <c r="AOV11" s="124"/>
      <c r="AOW11" s="124"/>
      <c r="AOX11" s="124"/>
      <c r="AOY11" s="124"/>
      <c r="AOZ11" s="124"/>
      <c r="APA11" s="124"/>
      <c r="APB11" s="124"/>
      <c r="APC11" s="124"/>
      <c r="APD11" s="124"/>
      <c r="APE11" s="124"/>
      <c r="APF11" s="124"/>
      <c r="APG11" s="124"/>
      <c r="APH11" s="124"/>
      <c r="API11" s="124"/>
      <c r="APJ11" s="124"/>
      <c r="APK11" s="124"/>
      <c r="APL11" s="124"/>
      <c r="APM11" s="124"/>
      <c r="APN11" s="124"/>
      <c r="APO11" s="124"/>
      <c r="APP11" s="124"/>
      <c r="APQ11" s="124"/>
      <c r="APR11" s="124"/>
      <c r="APS11" s="124"/>
      <c r="APT11" s="124"/>
      <c r="APU11" s="124"/>
      <c r="APV11" s="124"/>
      <c r="APW11" s="124"/>
      <c r="APX11" s="124"/>
      <c r="APY11" s="124"/>
      <c r="APZ11" s="124"/>
      <c r="AQA11" s="124"/>
      <c r="AQB11" s="124"/>
      <c r="AQC11" s="124"/>
      <c r="AQD11" s="124"/>
      <c r="AQE11" s="124"/>
      <c r="AQF11" s="124"/>
      <c r="AQG11" s="124"/>
      <c r="AQH11" s="124"/>
      <c r="AQI11" s="124"/>
      <c r="AQJ11" s="124"/>
      <c r="AQK11" s="124"/>
      <c r="AQL11" s="124"/>
      <c r="AQM11" s="124"/>
      <c r="AQN11" s="124"/>
      <c r="AQO11" s="124"/>
      <c r="AQP11" s="124"/>
      <c r="AQQ11" s="124"/>
      <c r="AQR11" s="124"/>
      <c r="AQS11" s="124"/>
      <c r="AQT11" s="124"/>
      <c r="AQU11" s="124"/>
      <c r="AQV11" s="124"/>
      <c r="AQW11" s="124"/>
      <c r="AQX11" s="124"/>
      <c r="AQY11" s="124"/>
      <c r="AQZ11" s="124"/>
      <c r="ARA11" s="124"/>
      <c r="ARB11" s="124"/>
      <c r="ARC11" s="124"/>
      <c r="ARD11" s="124"/>
      <c r="ARE11" s="124"/>
      <c r="ARF11" s="124"/>
      <c r="ARG11" s="124"/>
      <c r="ARH11" s="124"/>
      <c r="ARI11" s="124"/>
      <c r="ARJ11" s="124"/>
      <c r="ARK11" s="124"/>
      <c r="ARL11" s="124"/>
      <c r="ARM11" s="124"/>
      <c r="ARN11" s="124"/>
      <c r="ARO11" s="124"/>
      <c r="ARP11" s="124"/>
      <c r="ARQ11" s="124"/>
      <c r="ARR11" s="124"/>
      <c r="ARS11" s="124"/>
      <c r="ART11" s="124"/>
      <c r="ARU11" s="124"/>
      <c r="ARV11" s="124"/>
      <c r="ARW11" s="124"/>
      <c r="ARX11" s="124"/>
      <c r="ARY11" s="124"/>
      <c r="ARZ11" s="124"/>
      <c r="ASA11" s="124"/>
      <c r="ASB11" s="124"/>
      <c r="ASC11" s="124"/>
      <c r="ASD11" s="124"/>
      <c r="ASE11" s="124"/>
      <c r="ASF11" s="124"/>
      <c r="ASG11" s="124"/>
      <c r="ASH11" s="124"/>
      <c r="ASI11" s="124"/>
      <c r="ASJ11" s="124"/>
      <c r="ASK11" s="124"/>
      <c r="ASL11" s="124"/>
      <c r="ASM11" s="124"/>
      <c r="ASN11" s="124"/>
      <c r="ASO11" s="124"/>
      <c r="ASP11" s="124"/>
      <c r="ASQ11" s="124"/>
      <c r="ASR11" s="124"/>
      <c r="ASS11" s="124"/>
      <c r="AST11" s="124"/>
      <c r="ASU11" s="124"/>
      <c r="ASV11" s="124"/>
      <c r="ASW11" s="124"/>
      <c r="ASX11" s="124"/>
      <c r="ASY11" s="124"/>
      <c r="ASZ11" s="124"/>
      <c r="ATA11" s="124"/>
      <c r="ATB11" s="124"/>
      <c r="ATC11" s="124"/>
      <c r="ATD11" s="124"/>
      <c r="ATE11" s="124"/>
      <c r="ATF11" s="124"/>
      <c r="ATG11" s="124"/>
      <c r="ATH11" s="124"/>
      <c r="ATI11" s="124"/>
      <c r="ATJ11" s="124"/>
      <c r="ATK11" s="124"/>
      <c r="ATL11" s="124"/>
      <c r="ATM11" s="124"/>
      <c r="ATN11" s="124"/>
      <c r="ATO11" s="124"/>
      <c r="ATP11" s="124"/>
      <c r="ATQ11" s="124"/>
      <c r="ATR11" s="124"/>
      <c r="ATS11" s="124"/>
      <c r="ATT11" s="124"/>
      <c r="ATU11" s="124"/>
      <c r="ATV11" s="124"/>
      <c r="ATW11" s="124"/>
      <c r="ATX11" s="124"/>
      <c r="ATY11" s="124"/>
      <c r="ATZ11" s="124"/>
      <c r="AUA11" s="124"/>
      <c r="AUB11" s="124"/>
      <c r="AUC11" s="124"/>
      <c r="AUD11" s="124"/>
      <c r="AUE11" s="124"/>
      <c r="AUF11" s="124"/>
      <c r="AUG11" s="124"/>
      <c r="AUH11" s="124"/>
      <c r="AUI11" s="124"/>
      <c r="AUJ11" s="124"/>
      <c r="AUK11" s="124"/>
      <c r="AUL11" s="124"/>
      <c r="AUM11" s="124"/>
      <c r="AUN11" s="124"/>
      <c r="AUO11" s="124"/>
      <c r="AUP11" s="124"/>
      <c r="AUQ11" s="124"/>
      <c r="AUR11" s="124"/>
      <c r="AUS11" s="124"/>
      <c r="AUT11" s="124"/>
      <c r="AUU11" s="124"/>
      <c r="AUV11" s="124"/>
      <c r="AUW11" s="124"/>
      <c r="AUX11" s="124"/>
      <c r="AUY11" s="124"/>
      <c r="AUZ11" s="124"/>
      <c r="AVA11" s="124"/>
      <c r="AVB11" s="124"/>
      <c r="AVC11" s="124"/>
      <c r="AVD11" s="124"/>
      <c r="AVE11" s="124"/>
      <c r="AVF11" s="124"/>
      <c r="AVG11" s="124"/>
      <c r="AVH11" s="124"/>
      <c r="AVI11" s="124"/>
      <c r="AVJ11" s="124"/>
      <c r="AVK11" s="124"/>
      <c r="AVL11" s="124"/>
      <c r="AVM11" s="124"/>
      <c r="AVN11" s="124"/>
      <c r="AVO11" s="124"/>
      <c r="AVP11" s="124"/>
      <c r="AVQ11" s="124"/>
      <c r="AVR11" s="124"/>
      <c r="AVS11" s="124"/>
      <c r="AVT11" s="124"/>
      <c r="AVU11" s="124"/>
      <c r="AVV11" s="124"/>
      <c r="AVW11" s="124"/>
      <c r="AVX11" s="124"/>
      <c r="AVY11" s="124"/>
      <c r="AVZ11" s="124"/>
      <c r="AWA11" s="124"/>
      <c r="AWB11" s="124"/>
      <c r="AWC11" s="124"/>
      <c r="AWD11" s="124"/>
      <c r="AWE11" s="124"/>
      <c r="AWF11" s="124"/>
      <c r="AWG11" s="124"/>
      <c r="AWH11" s="124"/>
      <c r="AWI11" s="124"/>
      <c r="AWJ11" s="124"/>
      <c r="AWK11" s="124"/>
      <c r="AWL11" s="124"/>
      <c r="AWM11" s="124"/>
      <c r="AWN11" s="124"/>
      <c r="AWO11" s="124"/>
      <c r="AWP11" s="124"/>
      <c r="AWQ11" s="124"/>
      <c r="AWR11" s="124"/>
      <c r="AWS11" s="124"/>
      <c r="AWT11" s="124"/>
      <c r="AWU11" s="124"/>
      <c r="AWV11" s="124"/>
      <c r="AWW11" s="124"/>
      <c r="AWX11" s="124"/>
      <c r="AWY11" s="124"/>
      <c r="AWZ11" s="124"/>
      <c r="AXA11" s="124"/>
      <c r="AXB11" s="124"/>
      <c r="AXC11" s="124"/>
      <c r="AXD11" s="124"/>
      <c r="AXE11" s="124"/>
      <c r="AXF11" s="124"/>
      <c r="AXG11" s="124"/>
      <c r="AXH11" s="124"/>
      <c r="AXI11" s="124"/>
      <c r="AXJ11" s="124"/>
      <c r="AXK11" s="124"/>
      <c r="AXL11" s="124"/>
      <c r="AXM11" s="124"/>
      <c r="AXN11" s="124"/>
      <c r="AXO11" s="124"/>
      <c r="AXP11" s="124"/>
      <c r="AXQ11" s="124"/>
      <c r="AXR11" s="124"/>
      <c r="AXS11" s="124"/>
      <c r="AXT11" s="124"/>
      <c r="AXU11" s="124"/>
      <c r="AXV11" s="124"/>
      <c r="AXW11" s="124"/>
      <c r="AXX11" s="124"/>
      <c r="AXY11" s="124"/>
      <c r="AXZ11" s="124"/>
      <c r="AYA11" s="124"/>
      <c r="AYB11" s="124"/>
      <c r="AYC11" s="124"/>
      <c r="AYD11" s="124"/>
      <c r="AYE11" s="124"/>
      <c r="AYF11" s="124"/>
      <c r="AYG11" s="124"/>
      <c r="AYH11" s="124"/>
      <c r="AYI11" s="124"/>
      <c r="AYJ11" s="124"/>
      <c r="AYK11" s="124"/>
      <c r="AYL11" s="124"/>
      <c r="AYM11" s="124"/>
      <c r="AYN11" s="124"/>
      <c r="AYO11" s="124"/>
      <c r="AYP11" s="124"/>
      <c r="AYQ11" s="124"/>
      <c r="AYR11" s="124"/>
      <c r="AYS11" s="124"/>
      <c r="AYT11" s="124"/>
      <c r="AYU11" s="124"/>
      <c r="AYV11" s="124"/>
      <c r="AYW11" s="124"/>
      <c r="AYX11" s="124"/>
      <c r="AYY11" s="124"/>
      <c r="AYZ11" s="124"/>
      <c r="AZA11" s="124"/>
      <c r="AZB11" s="124"/>
      <c r="AZC11" s="124"/>
      <c r="AZD11" s="124"/>
      <c r="AZE11" s="124"/>
      <c r="AZF11" s="124"/>
      <c r="AZG11" s="124"/>
      <c r="AZH11" s="124"/>
      <c r="AZI11" s="124"/>
      <c r="AZJ11" s="124"/>
      <c r="AZK11" s="124"/>
      <c r="AZL11" s="124"/>
      <c r="AZM11" s="124"/>
      <c r="AZN11" s="124"/>
      <c r="AZO11" s="124"/>
      <c r="AZP11" s="124"/>
      <c r="AZQ11" s="124"/>
      <c r="AZR11" s="124"/>
      <c r="AZS11" s="124"/>
      <c r="AZT11" s="124"/>
      <c r="AZU11" s="124"/>
      <c r="AZV11" s="124"/>
      <c r="AZW11" s="124"/>
      <c r="AZX11" s="124"/>
      <c r="AZY11" s="124"/>
      <c r="AZZ11" s="124"/>
      <c r="BAA11" s="124"/>
      <c r="BAB11" s="124"/>
      <c r="BAC11" s="124"/>
      <c r="BAD11" s="124"/>
      <c r="BAE11" s="124"/>
      <c r="BAF11" s="124"/>
      <c r="BAG11" s="124"/>
      <c r="BAH11" s="124"/>
      <c r="BAI11" s="124"/>
      <c r="BAJ11" s="124"/>
      <c r="BAK11" s="124"/>
      <c r="BAL11" s="124"/>
      <c r="BAM11" s="124"/>
      <c r="BAN11" s="124"/>
      <c r="BAO11" s="124"/>
      <c r="BAP11" s="124"/>
      <c r="BAQ11" s="124"/>
      <c r="BAR11" s="124"/>
      <c r="BAS11" s="124"/>
      <c r="BAT11" s="124"/>
      <c r="BAU11" s="124"/>
      <c r="BAV11" s="124"/>
      <c r="BAW11" s="124"/>
      <c r="BAX11" s="124"/>
      <c r="BAY11" s="124"/>
      <c r="BAZ11" s="124"/>
      <c r="BBA11" s="124"/>
      <c r="BBB11" s="124"/>
      <c r="BBC11" s="124"/>
      <c r="BBD11" s="124"/>
      <c r="BBE11" s="124"/>
      <c r="BBF11" s="124"/>
      <c r="BBG11" s="124"/>
      <c r="BBH11" s="124"/>
      <c r="BBI11" s="124"/>
      <c r="BBJ11" s="124"/>
      <c r="BBK11" s="124"/>
      <c r="BBL11" s="124"/>
      <c r="BBM11" s="124"/>
      <c r="BBN11" s="124"/>
      <c r="BBO11" s="124"/>
      <c r="BBP11" s="124"/>
      <c r="BBQ11" s="124"/>
      <c r="BBR11" s="124"/>
      <c r="BBS11" s="124"/>
      <c r="BBT11" s="124"/>
      <c r="BBU11" s="124"/>
      <c r="BBV11" s="124"/>
      <c r="BBW11" s="124"/>
      <c r="BBX11" s="124"/>
      <c r="BBY11" s="124"/>
      <c r="BBZ11" s="124"/>
      <c r="BCA11" s="124"/>
      <c r="BCB11" s="124"/>
      <c r="BCC11" s="124"/>
      <c r="BCD11" s="124"/>
      <c r="BCE11" s="124"/>
      <c r="BCF11" s="124"/>
      <c r="BCG11" s="124"/>
      <c r="BCH11" s="124"/>
      <c r="BCI11" s="124"/>
      <c r="BCJ11" s="124"/>
      <c r="BCK11" s="124"/>
      <c r="BCL11" s="124"/>
      <c r="BCM11" s="124"/>
      <c r="BCN11" s="124"/>
      <c r="BCO11" s="124"/>
      <c r="BCP11" s="124"/>
      <c r="BCQ11" s="124"/>
      <c r="BCR11" s="124"/>
      <c r="BCS11" s="124"/>
      <c r="BCT11" s="124"/>
      <c r="BCU11" s="124"/>
      <c r="BCV11" s="124"/>
      <c r="BCW11" s="124"/>
      <c r="BCX11" s="124"/>
      <c r="BCY11" s="124"/>
      <c r="BCZ11" s="124"/>
      <c r="BDA11" s="124"/>
      <c r="BDB11" s="124"/>
      <c r="BDC11" s="124"/>
      <c r="BDD11" s="124"/>
      <c r="BDE11" s="124"/>
      <c r="BDF11" s="124"/>
      <c r="BDG11" s="124"/>
      <c r="BDH11" s="124"/>
      <c r="BDI11" s="124"/>
      <c r="BDJ11" s="124"/>
      <c r="BDK11" s="124"/>
      <c r="BDL11" s="124"/>
      <c r="BDM11" s="124"/>
      <c r="BDN11" s="124"/>
      <c r="BDO11" s="124"/>
      <c r="BDP11" s="124"/>
      <c r="BDQ11" s="124"/>
      <c r="BDR11" s="124"/>
      <c r="BDS11" s="124"/>
      <c r="BDT11" s="124"/>
      <c r="BDU11" s="124"/>
      <c r="BDV11" s="124"/>
      <c r="BDW11" s="124"/>
      <c r="BDX11" s="124"/>
      <c r="BDY11" s="124"/>
      <c r="BDZ11" s="124"/>
      <c r="BEA11" s="124"/>
      <c r="BEB11" s="124"/>
      <c r="BEC11" s="124"/>
      <c r="BED11" s="124"/>
      <c r="BEE11" s="124"/>
      <c r="BEF11" s="124"/>
      <c r="BEG11" s="124"/>
      <c r="BEH11" s="124"/>
      <c r="BEI11" s="124"/>
      <c r="BEJ11" s="124"/>
      <c r="BEK11" s="124"/>
      <c r="BEL11" s="124"/>
      <c r="BEM11" s="124"/>
      <c r="BEN11" s="124"/>
      <c r="BEO11" s="124"/>
      <c r="BEP11" s="124"/>
      <c r="BEQ11" s="124"/>
      <c r="BER11" s="124"/>
      <c r="BES11" s="124"/>
      <c r="BET11" s="124"/>
      <c r="BEU11" s="124"/>
      <c r="BEV11" s="124"/>
      <c r="BEW11" s="124"/>
      <c r="BEX11" s="124"/>
      <c r="BEY11" s="124"/>
      <c r="BEZ11" s="124"/>
      <c r="BFA11" s="124"/>
      <c r="BFB11" s="124"/>
      <c r="BFC11" s="124"/>
      <c r="BFD11" s="124"/>
      <c r="BFE11" s="124"/>
      <c r="BFF11" s="124"/>
      <c r="BFG11" s="124"/>
      <c r="BFH11" s="124"/>
      <c r="BFI11" s="124"/>
      <c r="BFJ11" s="124"/>
      <c r="BFK11" s="124"/>
      <c r="BFL11" s="124"/>
      <c r="BFM11" s="124"/>
      <c r="BFN11" s="124"/>
      <c r="BFO11" s="124"/>
      <c r="BFP11" s="124"/>
      <c r="BFQ11" s="124"/>
      <c r="BFR11" s="124"/>
      <c r="BFS11" s="124"/>
      <c r="BFT11" s="124"/>
      <c r="BFU11" s="124"/>
      <c r="BFV11" s="124"/>
      <c r="BFW11" s="124"/>
      <c r="BFX11" s="124"/>
      <c r="BFY11" s="124"/>
      <c r="BFZ11" s="124"/>
      <c r="BGA11" s="124"/>
      <c r="BGB11" s="124"/>
      <c r="BGC11" s="124"/>
      <c r="BGD11" s="124"/>
      <c r="BGE11" s="124"/>
      <c r="BGF11" s="124"/>
      <c r="BGG11" s="124"/>
      <c r="BGH11" s="124"/>
      <c r="BGI11" s="124"/>
      <c r="BGJ11" s="124"/>
      <c r="BGK11" s="124"/>
      <c r="BGL11" s="124"/>
      <c r="BGM11" s="124"/>
      <c r="BGN11" s="124"/>
      <c r="BGO11" s="124"/>
      <c r="BGP11" s="124"/>
      <c r="BGQ11" s="124"/>
      <c r="BGR11" s="124"/>
      <c r="BGS11" s="124"/>
      <c r="BGT11" s="124"/>
      <c r="BGU11" s="124"/>
      <c r="BGV11" s="124"/>
      <c r="BGW11" s="124"/>
      <c r="BGX11" s="124"/>
      <c r="BGY11" s="124"/>
      <c r="BGZ11" s="124"/>
      <c r="BHA11" s="124"/>
      <c r="BHB11" s="124"/>
      <c r="BHC11" s="124"/>
      <c r="BHD11" s="124"/>
      <c r="BHE11" s="124"/>
      <c r="BHF11" s="124"/>
      <c r="BHG11" s="124"/>
      <c r="BHH11" s="124"/>
      <c r="BHI11" s="124"/>
      <c r="BHJ11" s="124"/>
      <c r="BHK11" s="124"/>
      <c r="BHL11" s="124"/>
      <c r="BHM11" s="124"/>
      <c r="BHN11" s="124"/>
      <c r="BHO11" s="124"/>
      <c r="BHP11" s="124"/>
      <c r="BHQ11" s="124"/>
      <c r="BHR11" s="124"/>
      <c r="BHS11" s="124"/>
      <c r="BHT11" s="124"/>
      <c r="BHU11" s="124"/>
      <c r="BHV11" s="124"/>
      <c r="BHW11" s="124"/>
      <c r="BHX11" s="124"/>
      <c r="BHY11" s="124"/>
      <c r="BHZ11" s="124"/>
      <c r="BIA11" s="124"/>
      <c r="BIB11" s="124"/>
      <c r="BIC11" s="124"/>
      <c r="BID11" s="124"/>
      <c r="BIE11" s="124"/>
      <c r="BIF11" s="124"/>
      <c r="BIG11" s="124"/>
      <c r="BIH11" s="124"/>
      <c r="BII11" s="124"/>
      <c r="BIJ11" s="124"/>
      <c r="BIK11" s="124"/>
      <c r="BIL11" s="124"/>
      <c r="BIM11" s="124"/>
      <c r="BIN11" s="124"/>
      <c r="BIO11" s="124"/>
      <c r="BIP11" s="124"/>
      <c r="BIQ11" s="124"/>
      <c r="BIR11" s="124"/>
      <c r="BIS11" s="124"/>
      <c r="BIT11" s="124"/>
      <c r="BIU11" s="124"/>
      <c r="BIV11" s="124"/>
      <c r="BIW11" s="124"/>
      <c r="BIX11" s="124"/>
      <c r="BIY11" s="124"/>
      <c r="BIZ11" s="124"/>
      <c r="BJA11" s="124"/>
      <c r="BJB11" s="124"/>
      <c r="BJC11" s="124"/>
      <c r="BJD11" s="124"/>
      <c r="BJE11" s="124"/>
      <c r="BJF11" s="124"/>
      <c r="BJG11" s="124"/>
      <c r="BJH11" s="124"/>
      <c r="BJI11" s="124"/>
      <c r="BJJ11" s="124"/>
      <c r="BJK11" s="124"/>
      <c r="BJL11" s="124"/>
      <c r="BJM11" s="124"/>
      <c r="BJN11" s="124"/>
      <c r="BJO11" s="124"/>
      <c r="BJP11" s="124"/>
      <c r="BJQ11" s="124"/>
      <c r="BJR11" s="124"/>
      <c r="BJS11" s="124"/>
      <c r="BJT11" s="124"/>
      <c r="BJU11" s="124"/>
      <c r="BJV11" s="124"/>
      <c r="BJW11" s="124"/>
      <c r="BJX11" s="124"/>
      <c r="BJY11" s="124"/>
      <c r="BJZ11" s="124"/>
      <c r="BKA11" s="124"/>
      <c r="BKB11" s="124"/>
      <c r="BKC11" s="124"/>
      <c r="BKD11" s="124"/>
      <c r="BKE11" s="124"/>
      <c r="BKF11" s="124"/>
      <c r="BKG11" s="124"/>
      <c r="BKH11" s="124"/>
      <c r="BKI11" s="124"/>
      <c r="BKJ11" s="124"/>
      <c r="BKK11" s="124"/>
      <c r="BKL11" s="124"/>
      <c r="BKM11" s="124"/>
      <c r="BKN11" s="124"/>
      <c r="BKO11" s="124"/>
      <c r="BKP11" s="124"/>
      <c r="BKQ11" s="124"/>
      <c r="BKR11" s="124"/>
      <c r="BKS11" s="124"/>
      <c r="BKT11" s="124"/>
      <c r="BKU11" s="124"/>
      <c r="BKV11" s="124"/>
      <c r="BKW11" s="124"/>
      <c r="BKX11" s="124"/>
      <c r="BKY11" s="124"/>
      <c r="BKZ11" s="124"/>
      <c r="BLA11" s="124"/>
      <c r="BLB11" s="124"/>
      <c r="BLC11" s="124"/>
      <c r="BLD11" s="124"/>
      <c r="BLE11" s="124"/>
      <c r="BLF11" s="124"/>
      <c r="BLG11" s="124"/>
      <c r="BLH11" s="124"/>
      <c r="BLI11" s="124"/>
      <c r="BLJ11" s="124"/>
      <c r="BLK11" s="124"/>
      <c r="BLL11" s="124"/>
      <c r="BLM11" s="124"/>
      <c r="BLN11" s="124"/>
      <c r="BLO11" s="124"/>
      <c r="BLP11" s="124"/>
      <c r="BLQ11" s="124"/>
      <c r="BLR11" s="124"/>
      <c r="BLS11" s="124"/>
      <c r="BLT11" s="124"/>
      <c r="BLU11" s="124"/>
      <c r="BLV11" s="124"/>
      <c r="BLW11" s="124"/>
      <c r="BLX11" s="124"/>
      <c r="BLY11" s="124"/>
      <c r="BLZ11" s="124"/>
      <c r="BMA11" s="124"/>
      <c r="BMB11" s="124"/>
      <c r="BMC11" s="124"/>
      <c r="BMD11" s="124"/>
      <c r="BME11" s="124"/>
      <c r="BMF11" s="124"/>
      <c r="BMG11" s="124"/>
      <c r="BMH11" s="124"/>
      <c r="BMI11" s="124"/>
      <c r="BMJ11" s="124"/>
      <c r="BMK11" s="124"/>
      <c r="BML11" s="124"/>
      <c r="BMM11" s="124"/>
      <c r="BMN11" s="124"/>
      <c r="BMO11" s="124"/>
      <c r="BMP11" s="124"/>
      <c r="BMQ11" s="124"/>
      <c r="BMR11" s="124"/>
      <c r="BMS11" s="124"/>
      <c r="BMT11" s="124"/>
      <c r="BMU11" s="124"/>
      <c r="BMV11" s="124"/>
      <c r="BMW11" s="124"/>
      <c r="BMX11" s="124"/>
      <c r="BMY11" s="124"/>
      <c r="BMZ11" s="124"/>
      <c r="BNA11" s="124"/>
      <c r="BNB11" s="124"/>
      <c r="BNC11" s="124"/>
      <c r="BND11" s="124"/>
      <c r="BNE11" s="124"/>
      <c r="BNF11" s="124"/>
      <c r="BNG11" s="124"/>
      <c r="BNH11" s="124"/>
      <c r="BNI11" s="124"/>
      <c r="BNJ11" s="124"/>
      <c r="BNK11" s="124"/>
      <c r="BNL11" s="124"/>
      <c r="BNM11" s="124"/>
      <c r="BNN11" s="124"/>
      <c r="BNO11" s="124"/>
      <c r="BNP11" s="124"/>
      <c r="BNQ11" s="124"/>
      <c r="BNR11" s="124"/>
      <c r="BNS11" s="124"/>
      <c r="BNT11" s="124"/>
      <c r="BNU11" s="124"/>
      <c r="BNV11" s="124"/>
      <c r="BNW11" s="124"/>
      <c r="BNX11" s="124"/>
      <c r="BNY11" s="124"/>
      <c r="BNZ11" s="124"/>
      <c r="BOA11" s="124"/>
      <c r="BOB11" s="124"/>
      <c r="BOC11" s="124"/>
      <c r="BOD11" s="124"/>
      <c r="BOE11" s="124"/>
      <c r="BOF11" s="124"/>
      <c r="BOG11" s="124"/>
      <c r="BOH11" s="124"/>
      <c r="BOI11" s="124"/>
      <c r="BOJ11" s="124"/>
      <c r="BOK11" s="124"/>
      <c r="BOL11" s="124"/>
      <c r="BOM11" s="124"/>
      <c r="BON11" s="124"/>
      <c r="BOO11" s="124"/>
      <c r="BOP11" s="124"/>
      <c r="BOQ11" s="124"/>
      <c r="BOR11" s="124"/>
      <c r="BOS11" s="124"/>
      <c r="BOT11" s="124"/>
      <c r="BOU11" s="124"/>
      <c r="BOV11" s="124"/>
      <c r="BOW11" s="124"/>
      <c r="BOX11" s="124"/>
      <c r="BOY11" s="124"/>
      <c r="BOZ11" s="124"/>
      <c r="BPA11" s="124"/>
      <c r="BPB11" s="124"/>
      <c r="BPC11" s="124"/>
      <c r="BPD11" s="124"/>
      <c r="BPE11" s="124"/>
      <c r="BPF11" s="124"/>
      <c r="BPG11" s="124"/>
      <c r="BPH11" s="124"/>
      <c r="BPI11" s="124"/>
      <c r="BPJ11" s="124"/>
      <c r="BPK11" s="124"/>
      <c r="BPL11" s="124"/>
      <c r="BPM11" s="124"/>
      <c r="BPN11" s="124"/>
      <c r="BPO11" s="124"/>
      <c r="BPP11" s="124"/>
      <c r="BPQ11" s="124"/>
      <c r="BPR11" s="124"/>
      <c r="BPS11" s="124"/>
      <c r="BPT11" s="124"/>
      <c r="BPU11" s="124"/>
      <c r="BPV11" s="124"/>
      <c r="BPW11" s="124"/>
      <c r="BPX11" s="124"/>
      <c r="BPY11" s="124"/>
      <c r="BPZ11" s="124"/>
      <c r="BQA11" s="124"/>
      <c r="BQB11" s="124"/>
      <c r="BQC11" s="124"/>
      <c r="BQD11" s="124"/>
      <c r="BQE11" s="124"/>
      <c r="BQF11" s="124"/>
      <c r="BQG11" s="124"/>
      <c r="BQH11" s="124"/>
      <c r="BQI11" s="124"/>
      <c r="BQJ11" s="124"/>
      <c r="BQK11" s="124"/>
      <c r="BQL11" s="124"/>
      <c r="BQM11" s="124"/>
      <c r="BQN11" s="124"/>
      <c r="BQO11" s="124"/>
      <c r="BQP11" s="124"/>
      <c r="BQQ11" s="124"/>
      <c r="BQR11" s="124"/>
      <c r="BQS11" s="124"/>
      <c r="BQT11" s="124"/>
      <c r="BQU11" s="124"/>
      <c r="BQV11" s="124"/>
      <c r="BQW11" s="124"/>
      <c r="BQX11" s="124"/>
      <c r="BQY11" s="124"/>
      <c r="BQZ11" s="124"/>
      <c r="BRA11" s="124"/>
      <c r="BRB11" s="124"/>
      <c r="BRC11" s="124"/>
      <c r="BRD11" s="124"/>
      <c r="BRE11" s="124"/>
      <c r="BRF11" s="124"/>
      <c r="BRG11" s="124"/>
      <c r="BRH11" s="124"/>
      <c r="BRI11" s="124"/>
      <c r="BRJ11" s="124"/>
      <c r="BRK11" s="124"/>
      <c r="BRL11" s="124"/>
      <c r="BRM11" s="124"/>
      <c r="BRN11" s="124"/>
      <c r="BRO11" s="124"/>
      <c r="BRP11" s="124"/>
      <c r="BRQ11" s="124"/>
      <c r="BRR11" s="124"/>
      <c r="BRS11" s="124"/>
      <c r="BRT11" s="124"/>
      <c r="BRU11" s="124"/>
      <c r="BRV11" s="124"/>
      <c r="BRW11" s="124"/>
      <c r="BRX11" s="124"/>
      <c r="BRY11" s="124"/>
      <c r="BRZ11" s="124"/>
      <c r="BSA11" s="124"/>
      <c r="BSB11" s="124"/>
      <c r="BSC11" s="124"/>
      <c r="BSD11" s="124"/>
      <c r="BSE11" s="124"/>
      <c r="BSF11" s="124"/>
      <c r="BSG11" s="124"/>
      <c r="BSH11" s="124"/>
      <c r="BSI11" s="124"/>
      <c r="BSJ11" s="124"/>
      <c r="BSK11" s="124"/>
      <c r="BSL11" s="124"/>
      <c r="BSM11" s="124"/>
      <c r="BSN11" s="124"/>
      <c r="BSO11" s="124"/>
      <c r="BSP11" s="124"/>
      <c r="BSQ11" s="124"/>
      <c r="BSR11" s="124"/>
      <c r="BSS11" s="124"/>
      <c r="BST11" s="124"/>
      <c r="BSU11" s="124"/>
      <c r="BSV11" s="124"/>
      <c r="BSW11" s="124"/>
      <c r="BSX11" s="124"/>
      <c r="BSY11" s="124"/>
      <c r="BSZ11" s="124"/>
      <c r="BTA11" s="124"/>
      <c r="BTB11" s="124"/>
      <c r="BTC11" s="124"/>
      <c r="BTD11" s="124"/>
      <c r="BTE11" s="124"/>
      <c r="BTF11" s="124"/>
      <c r="BTG11" s="124"/>
      <c r="BTH11" s="124"/>
      <c r="BTI11" s="124"/>
      <c r="BTJ11" s="124"/>
      <c r="BTK11" s="124"/>
      <c r="BTL11" s="124"/>
      <c r="BTM11" s="124"/>
      <c r="BTN11" s="124"/>
      <c r="BTO11" s="124"/>
      <c r="BTP11" s="124"/>
      <c r="BTQ11" s="124"/>
      <c r="BTR11" s="124"/>
      <c r="BTS11" s="124"/>
      <c r="BTT11" s="124"/>
      <c r="BTU11" s="124"/>
      <c r="BTV11" s="124"/>
      <c r="BTW11" s="124"/>
      <c r="BTX11" s="124"/>
      <c r="BTY11" s="124"/>
      <c r="BTZ11" s="124"/>
      <c r="BUA11" s="124"/>
      <c r="BUB11" s="124"/>
      <c r="BUC11" s="124"/>
      <c r="BUD11" s="124"/>
      <c r="BUE11" s="124"/>
      <c r="BUF11" s="124"/>
      <c r="BUG11" s="124"/>
      <c r="BUH11" s="124"/>
      <c r="BUI11" s="124"/>
      <c r="BUJ11" s="124"/>
      <c r="BUK11" s="124"/>
      <c r="BUL11" s="124"/>
      <c r="BUM11" s="124"/>
      <c r="BUN11" s="124"/>
      <c r="BUO11" s="124"/>
      <c r="BUP11" s="124"/>
      <c r="BUQ11" s="124"/>
      <c r="BUR11" s="124"/>
      <c r="BUS11" s="124"/>
      <c r="BUT11" s="124"/>
      <c r="BUU11" s="124"/>
      <c r="BUV11" s="124"/>
      <c r="BUW11" s="124"/>
      <c r="BUX11" s="124"/>
      <c r="BUY11" s="124"/>
      <c r="BUZ11" s="124"/>
      <c r="BVA11" s="124"/>
      <c r="BVB11" s="124"/>
      <c r="BVC11" s="124"/>
      <c r="BVD11" s="124"/>
      <c r="BVE11" s="124"/>
      <c r="BVF11" s="124"/>
      <c r="BVG11" s="124"/>
      <c r="BVH11" s="124"/>
      <c r="BVI11" s="124"/>
      <c r="BVJ11" s="124"/>
      <c r="BVK11" s="124"/>
      <c r="BVL11" s="124"/>
      <c r="BVM11" s="124"/>
      <c r="BVN11" s="124"/>
      <c r="BVO11" s="124"/>
      <c r="BVP11" s="124"/>
      <c r="BVQ11" s="124"/>
      <c r="BVR11" s="124"/>
      <c r="BVS11" s="124"/>
      <c r="BVT11" s="124"/>
      <c r="BVU11" s="124"/>
      <c r="BVV11" s="124"/>
      <c r="BVW11" s="124"/>
      <c r="BVX11" s="124"/>
      <c r="BVY11" s="124"/>
      <c r="BVZ11" s="124"/>
      <c r="BWA11" s="124"/>
      <c r="BWB11" s="124"/>
      <c r="BWC11" s="124"/>
      <c r="BWD11" s="124"/>
      <c r="BWE11" s="124"/>
      <c r="BWF11" s="124"/>
      <c r="BWG11" s="124"/>
      <c r="BWH11" s="124"/>
      <c r="BWI11" s="124"/>
      <c r="BWJ11" s="124"/>
      <c r="BWK11" s="124"/>
      <c r="BWL11" s="124"/>
      <c r="BWM11" s="124"/>
      <c r="BWN11" s="124"/>
      <c r="BWO11" s="124"/>
      <c r="BWP11" s="124"/>
      <c r="BWQ11" s="124"/>
      <c r="BWR11" s="124"/>
      <c r="BWS11" s="124"/>
      <c r="BWT11" s="124"/>
      <c r="BWU11" s="124"/>
      <c r="BWV11" s="124"/>
      <c r="BWW11" s="124"/>
      <c r="BWX11" s="124"/>
      <c r="BWY11" s="124"/>
      <c r="BWZ11" s="124"/>
      <c r="BXA11" s="124"/>
      <c r="BXB11" s="124"/>
      <c r="BXC11" s="124"/>
      <c r="BXD11" s="124"/>
      <c r="BXE11" s="124"/>
      <c r="BXF11" s="124"/>
      <c r="BXG11" s="124"/>
      <c r="BXH11" s="124"/>
      <c r="BXI11" s="124"/>
      <c r="BXJ11" s="124"/>
      <c r="BXK11" s="124"/>
      <c r="BXL11" s="124"/>
      <c r="BXM11" s="124"/>
      <c r="BXN11" s="124"/>
      <c r="BXO11" s="124"/>
      <c r="BXP11" s="124"/>
      <c r="BXQ11" s="124"/>
      <c r="BXR11" s="124"/>
      <c r="BXS11" s="124"/>
      <c r="BXT11" s="124"/>
      <c r="BXU11" s="124"/>
      <c r="BXV11" s="124"/>
      <c r="BXW11" s="124"/>
      <c r="BXX11" s="124"/>
      <c r="BXY11" s="124"/>
      <c r="BXZ11" s="124"/>
      <c r="BYA11" s="124"/>
      <c r="BYB11" s="124"/>
      <c r="BYC11" s="124"/>
      <c r="BYD11" s="124"/>
      <c r="BYE11" s="124"/>
      <c r="BYF11" s="124"/>
      <c r="BYG11" s="124"/>
      <c r="BYH11" s="124"/>
      <c r="BYI11" s="124"/>
      <c r="BYJ11" s="124"/>
      <c r="BYK11" s="124"/>
      <c r="BYL11" s="124"/>
      <c r="BYM11" s="124"/>
      <c r="BYN11" s="124"/>
      <c r="BYO11" s="124"/>
      <c r="BYP11" s="124"/>
      <c r="BYQ11" s="124"/>
      <c r="BYR11" s="124"/>
      <c r="BYS11" s="124"/>
      <c r="BYT11" s="124"/>
      <c r="BYU11" s="124"/>
      <c r="BYV11" s="124"/>
      <c r="BYW11" s="124"/>
      <c r="BYX11" s="124"/>
      <c r="BYY11" s="124"/>
      <c r="BYZ11" s="124"/>
      <c r="BZA11" s="124"/>
      <c r="BZB11" s="124"/>
      <c r="BZC11" s="124"/>
      <c r="BZD11" s="124"/>
      <c r="BZE11" s="124"/>
      <c r="BZF11" s="124"/>
      <c r="BZG11" s="124"/>
      <c r="BZH11" s="124"/>
      <c r="BZI11" s="124"/>
      <c r="BZJ11" s="124"/>
      <c r="BZK11" s="124"/>
      <c r="BZL11" s="124"/>
      <c r="BZM11" s="124"/>
      <c r="BZN11" s="124"/>
      <c r="BZO11" s="124"/>
      <c r="BZP11" s="124"/>
      <c r="BZQ11" s="124"/>
      <c r="BZR11" s="124"/>
      <c r="BZS11" s="124"/>
      <c r="BZT11" s="124"/>
      <c r="BZU11" s="124"/>
      <c r="BZV11" s="124"/>
      <c r="BZW11" s="124"/>
      <c r="BZX11" s="124"/>
      <c r="BZY11" s="124"/>
      <c r="BZZ11" s="124"/>
      <c r="CAA11" s="124"/>
      <c r="CAB11" s="124"/>
      <c r="CAC11" s="124"/>
      <c r="CAD11" s="124"/>
      <c r="CAE11" s="124"/>
      <c r="CAF11" s="124"/>
      <c r="CAG11" s="124"/>
      <c r="CAH11" s="124"/>
      <c r="CAI11" s="124"/>
      <c r="CAJ11" s="124"/>
      <c r="CAK11" s="124"/>
      <c r="CAL11" s="124"/>
      <c r="CAM11" s="124"/>
      <c r="CAN11" s="124"/>
      <c r="CAO11" s="124"/>
      <c r="CAP11" s="124"/>
      <c r="CAQ11" s="124"/>
      <c r="CAR11" s="124"/>
      <c r="CAS11" s="124"/>
      <c r="CAT11" s="124"/>
      <c r="CAU11" s="124"/>
      <c r="CAV11" s="124"/>
      <c r="CAW11" s="124"/>
      <c r="CAX11" s="124"/>
      <c r="CAY11" s="124"/>
      <c r="CAZ11" s="124"/>
      <c r="CBA11" s="124"/>
      <c r="CBB11" s="124"/>
      <c r="CBC11" s="124"/>
      <c r="CBD11" s="124"/>
      <c r="CBE11" s="124"/>
      <c r="CBF11" s="124"/>
      <c r="CBG11" s="124"/>
      <c r="CBH11" s="124"/>
      <c r="CBI11" s="124"/>
      <c r="CBJ11" s="124"/>
      <c r="CBK11" s="124"/>
      <c r="CBL11" s="124"/>
      <c r="CBM11" s="124"/>
      <c r="CBN11" s="124"/>
      <c r="CBO11" s="124"/>
      <c r="CBP11" s="124"/>
      <c r="CBQ11" s="124"/>
      <c r="CBR11" s="124"/>
      <c r="CBS11" s="124"/>
      <c r="CBT11" s="124"/>
      <c r="CBU11" s="124"/>
      <c r="CBV11" s="124"/>
      <c r="CBW11" s="124"/>
      <c r="CBX11" s="124"/>
      <c r="CBY11" s="124"/>
      <c r="CBZ11" s="124"/>
      <c r="CCA11" s="124"/>
      <c r="CCB11" s="124"/>
      <c r="CCC11" s="124"/>
      <c r="CCD11" s="124"/>
      <c r="CCE11" s="124"/>
      <c r="CCF11" s="124"/>
      <c r="CCG11" s="124"/>
      <c r="CCH11" s="124"/>
      <c r="CCI11" s="124"/>
      <c r="CCJ11" s="124"/>
      <c r="CCK11" s="124"/>
      <c r="CCL11" s="124"/>
      <c r="CCM11" s="124"/>
      <c r="CCN11" s="124"/>
      <c r="CCO11" s="124"/>
      <c r="CCP11" s="124"/>
      <c r="CCQ11" s="124"/>
      <c r="CCR11" s="124"/>
      <c r="CCS11" s="124"/>
      <c r="CCT11" s="124"/>
      <c r="CCU11" s="124"/>
      <c r="CCV11" s="124"/>
      <c r="CCW11" s="124"/>
      <c r="CCX11" s="124"/>
      <c r="CCY11" s="124"/>
      <c r="CCZ11" s="124"/>
      <c r="CDA11" s="124"/>
      <c r="CDB11" s="124"/>
      <c r="CDC11" s="124"/>
      <c r="CDD11" s="124"/>
      <c r="CDE11" s="124"/>
      <c r="CDF11" s="124"/>
      <c r="CDG11" s="124"/>
      <c r="CDH11" s="124"/>
      <c r="CDI11" s="124"/>
      <c r="CDJ11" s="124"/>
      <c r="CDK11" s="124"/>
      <c r="CDL11" s="124"/>
      <c r="CDM11" s="124"/>
      <c r="CDN11" s="124"/>
      <c r="CDO11" s="124"/>
      <c r="CDP11" s="124"/>
      <c r="CDQ11" s="124"/>
      <c r="CDR11" s="124"/>
      <c r="CDS11" s="124"/>
      <c r="CDT11" s="124"/>
      <c r="CDU11" s="124"/>
      <c r="CDV11" s="124"/>
      <c r="CDW11" s="124"/>
      <c r="CDX11" s="124"/>
      <c r="CDY11" s="124"/>
      <c r="CDZ11" s="124"/>
      <c r="CEA11" s="124"/>
      <c r="CEB11" s="124"/>
      <c r="CEC11" s="124"/>
      <c r="CED11" s="124"/>
      <c r="CEE11" s="124"/>
      <c r="CEF11" s="124"/>
      <c r="CEG11" s="124"/>
      <c r="CEH11" s="124"/>
      <c r="CEI11" s="124"/>
      <c r="CEJ11" s="124"/>
      <c r="CEK11" s="124"/>
      <c r="CEL11" s="124"/>
      <c r="CEM11" s="124"/>
      <c r="CEN11" s="124"/>
      <c r="CEO11" s="124"/>
      <c r="CEP11" s="124"/>
      <c r="CEQ11" s="124"/>
      <c r="CER11" s="124"/>
      <c r="CES11" s="124"/>
      <c r="CET11" s="124"/>
      <c r="CEU11" s="124"/>
      <c r="CEV11" s="124"/>
      <c r="CEW11" s="124"/>
      <c r="CEX11" s="124"/>
      <c r="CEY11" s="124"/>
      <c r="CEZ11" s="124"/>
      <c r="CFA11" s="124"/>
      <c r="CFB11" s="124"/>
      <c r="CFC11" s="124"/>
      <c r="CFD11" s="124"/>
      <c r="CFE11" s="124"/>
      <c r="CFF11" s="124"/>
      <c r="CFG11" s="124"/>
      <c r="CFH11" s="124"/>
      <c r="CFI11" s="124"/>
      <c r="CFJ11" s="124"/>
      <c r="CFK11" s="124"/>
      <c r="CFL11" s="124"/>
      <c r="CFM11" s="124"/>
      <c r="CFN11" s="124"/>
      <c r="CFO11" s="124"/>
      <c r="CFP11" s="124"/>
      <c r="CFQ11" s="124"/>
      <c r="CFR11" s="124"/>
      <c r="CFS11" s="124"/>
      <c r="CFT11" s="124"/>
      <c r="CFU11" s="124"/>
      <c r="CFV11" s="124"/>
      <c r="CFW11" s="124"/>
      <c r="CFX11" s="124"/>
      <c r="CFY11" s="124"/>
      <c r="CFZ11" s="124"/>
      <c r="CGA11" s="124"/>
      <c r="CGB11" s="124"/>
      <c r="CGC11" s="124"/>
      <c r="CGD11" s="124"/>
      <c r="CGE11" s="124"/>
      <c r="CGF11" s="124"/>
      <c r="CGG11" s="124"/>
      <c r="CGH11" s="124"/>
      <c r="CGI11" s="124"/>
      <c r="CGJ11" s="124"/>
      <c r="CGK11" s="124"/>
      <c r="CGL11" s="124"/>
      <c r="CGM11" s="124"/>
      <c r="CGN11" s="124"/>
      <c r="CGO11" s="124"/>
      <c r="CGP11" s="124"/>
      <c r="CGQ11" s="124"/>
      <c r="CGR11" s="124"/>
      <c r="CGS11" s="124"/>
      <c r="CGT11" s="124"/>
      <c r="CGU11" s="124"/>
      <c r="CGV11" s="124"/>
      <c r="CGW11" s="124"/>
      <c r="CGX11" s="124"/>
      <c r="CGY11" s="124"/>
      <c r="CGZ11" s="124"/>
      <c r="CHA11" s="124"/>
      <c r="CHB11" s="124"/>
      <c r="CHC11" s="124"/>
      <c r="CHD11" s="124"/>
      <c r="CHE11" s="124"/>
      <c r="CHF11" s="124"/>
      <c r="CHG11" s="124"/>
      <c r="CHH11" s="124"/>
      <c r="CHI11" s="124"/>
      <c r="CHJ11" s="124"/>
      <c r="CHK11" s="124"/>
      <c r="CHL11" s="124"/>
      <c r="CHM11" s="124"/>
      <c r="CHN11" s="124"/>
      <c r="CHO11" s="124"/>
      <c r="CHP11" s="124"/>
      <c r="CHQ11" s="124"/>
      <c r="CHR11" s="124"/>
      <c r="CHS11" s="124"/>
      <c r="CHT11" s="124"/>
      <c r="CHU11" s="124"/>
      <c r="CHV11" s="124"/>
      <c r="CHW11" s="124"/>
      <c r="CHX11" s="124"/>
      <c r="CHY11" s="124"/>
      <c r="CHZ11" s="124"/>
      <c r="CIA11" s="124"/>
      <c r="CIB11" s="124"/>
      <c r="CIC11" s="124"/>
      <c r="CID11" s="124"/>
      <c r="CIE11" s="124"/>
      <c r="CIF11" s="124"/>
      <c r="CIG11" s="124"/>
      <c r="CIH11" s="124"/>
      <c r="CII11" s="124"/>
      <c r="CIJ11" s="124"/>
      <c r="CIK11" s="124"/>
      <c r="CIL11" s="124"/>
      <c r="CIM11" s="124"/>
      <c r="CIN11" s="124"/>
      <c r="CIO11" s="124"/>
      <c r="CIP11" s="124"/>
      <c r="CIQ11" s="124"/>
      <c r="CIR11" s="124"/>
      <c r="CIS11" s="124"/>
      <c r="CIT11" s="124"/>
      <c r="CIU11" s="124"/>
      <c r="CIV11" s="124"/>
      <c r="CIW11" s="124"/>
      <c r="CIX11" s="124"/>
      <c r="CIY11" s="124"/>
      <c r="CIZ11" s="124"/>
      <c r="CJA11" s="124"/>
      <c r="CJB11" s="124"/>
      <c r="CJC11" s="124"/>
      <c r="CJD11" s="124"/>
      <c r="CJE11" s="124"/>
      <c r="CJF11" s="124"/>
      <c r="CJG11" s="124"/>
      <c r="CJH11" s="124"/>
      <c r="CJI11" s="124"/>
      <c r="CJJ11" s="124"/>
      <c r="CJK11" s="124"/>
      <c r="CJL11" s="124"/>
      <c r="CJM11" s="124"/>
      <c r="CJN11" s="124"/>
      <c r="CJO11" s="124"/>
      <c r="CJP11" s="124"/>
      <c r="CJQ11" s="124"/>
      <c r="CJR11" s="124"/>
      <c r="CJS11" s="124"/>
      <c r="CJT11" s="124"/>
      <c r="CJU11" s="124"/>
      <c r="CJV11" s="124"/>
      <c r="CJW11" s="124"/>
      <c r="CJX11" s="124"/>
      <c r="CJY11" s="124"/>
      <c r="CJZ11" s="124"/>
      <c r="CKA11" s="124"/>
      <c r="CKB11" s="124"/>
      <c r="CKC11" s="124"/>
      <c r="CKD11" s="124"/>
      <c r="CKE11" s="124"/>
      <c r="CKF11" s="124"/>
      <c r="CKG11" s="124"/>
      <c r="CKH11" s="124"/>
      <c r="CKI11" s="124"/>
      <c r="CKJ11" s="124"/>
      <c r="CKK11" s="124"/>
      <c r="CKL11" s="124"/>
      <c r="CKM11" s="124"/>
      <c r="CKN11" s="124"/>
      <c r="CKO11" s="124"/>
      <c r="CKP11" s="124"/>
      <c r="CKQ11" s="124"/>
      <c r="CKR11" s="124"/>
      <c r="CKS11" s="124"/>
      <c r="CKT11" s="124"/>
      <c r="CKU11" s="124"/>
      <c r="CKV11" s="124"/>
      <c r="CKW11" s="124"/>
      <c r="CKX11" s="124"/>
      <c r="CKY11" s="124"/>
      <c r="CKZ11" s="124"/>
      <c r="CLA11" s="124"/>
      <c r="CLB11" s="124"/>
      <c r="CLC11" s="124"/>
      <c r="CLD11" s="124"/>
      <c r="CLE11" s="124"/>
      <c r="CLF11" s="124"/>
      <c r="CLG11" s="124"/>
      <c r="CLH11" s="124"/>
      <c r="CLI11" s="124"/>
      <c r="CLJ11" s="124"/>
      <c r="CLK11" s="124"/>
      <c r="CLL11" s="124"/>
      <c r="CLM11" s="124"/>
      <c r="CLN11" s="124"/>
      <c r="CLO11" s="124"/>
      <c r="CLP11" s="124"/>
      <c r="CLQ11" s="124"/>
      <c r="CLR11" s="124"/>
      <c r="CLS11" s="124"/>
      <c r="CLT11" s="124"/>
      <c r="CLU11" s="124"/>
      <c r="CLV11" s="124"/>
      <c r="CLW11" s="124"/>
      <c r="CLX11" s="124"/>
      <c r="CLY11" s="124"/>
      <c r="CLZ11" s="124"/>
      <c r="CMA11" s="124"/>
      <c r="CMB11" s="124"/>
      <c r="CMC11" s="124"/>
      <c r="CMD11" s="124"/>
      <c r="CME11" s="124"/>
      <c r="CMF11" s="124"/>
      <c r="CMG11" s="124"/>
      <c r="CMH11" s="124"/>
      <c r="CMI11" s="124"/>
      <c r="CMJ11" s="124"/>
      <c r="CMK11" s="124"/>
      <c r="CML11" s="124"/>
      <c r="CMM11" s="124"/>
      <c r="CMN11" s="124"/>
      <c r="CMO11" s="124"/>
      <c r="CMP11" s="124"/>
      <c r="CMQ11" s="124"/>
      <c r="CMR11" s="124"/>
      <c r="CMS11" s="124"/>
      <c r="CMT11" s="124"/>
      <c r="CMU11" s="124"/>
      <c r="CMV11" s="124"/>
      <c r="CMW11" s="124"/>
      <c r="CMX11" s="124"/>
      <c r="CMY11" s="124"/>
      <c r="CMZ11" s="124"/>
      <c r="CNA11" s="124"/>
      <c r="CNB11" s="124"/>
      <c r="CNC11" s="124"/>
      <c r="CND11" s="124"/>
      <c r="CNE11" s="124"/>
      <c r="CNF11" s="124"/>
      <c r="CNG11" s="124"/>
      <c r="CNH11" s="124"/>
      <c r="CNI11" s="124"/>
      <c r="CNJ11" s="124"/>
      <c r="CNK11" s="124"/>
      <c r="CNL11" s="124"/>
      <c r="CNM11" s="124"/>
      <c r="CNN11" s="124"/>
      <c r="CNO11" s="124"/>
      <c r="CNP11" s="124"/>
      <c r="CNQ11" s="124"/>
      <c r="CNR11" s="124"/>
      <c r="CNS11" s="124"/>
      <c r="CNT11" s="124"/>
      <c r="CNU11" s="124"/>
      <c r="CNV11" s="124"/>
      <c r="CNW11" s="124"/>
      <c r="CNX11" s="124"/>
      <c r="CNY11" s="124"/>
      <c r="CNZ11" s="124"/>
      <c r="COA11" s="124"/>
      <c r="COB11" s="124"/>
      <c r="COC11" s="124"/>
      <c r="COD11" s="124"/>
      <c r="COE11" s="124"/>
      <c r="COF11" s="124"/>
      <c r="COG11" s="124"/>
      <c r="COH11" s="124"/>
      <c r="COI11" s="124"/>
      <c r="COJ11" s="124"/>
      <c r="COK11" s="124"/>
      <c r="COL11" s="124"/>
      <c r="COM11" s="124"/>
      <c r="CON11" s="124"/>
      <c r="COO11" s="124"/>
      <c r="COP11" s="124"/>
      <c r="COQ11" s="124"/>
      <c r="COR11" s="124"/>
      <c r="COS11" s="124"/>
      <c r="COT11" s="124"/>
      <c r="COU11" s="124"/>
      <c r="COV11" s="124"/>
      <c r="COW11" s="124"/>
      <c r="COX11" s="124"/>
      <c r="COY11" s="124"/>
      <c r="COZ11" s="124"/>
      <c r="CPA11" s="124"/>
      <c r="CPB11" s="124"/>
      <c r="CPC11" s="124"/>
      <c r="CPD11" s="124"/>
      <c r="CPE11" s="124"/>
      <c r="CPF11" s="124"/>
      <c r="CPG11" s="124"/>
      <c r="CPH11" s="124"/>
      <c r="CPI11" s="124"/>
      <c r="CPJ11" s="124"/>
      <c r="CPK11" s="124"/>
      <c r="CPL11" s="124"/>
      <c r="CPM11" s="124"/>
      <c r="CPN11" s="124"/>
      <c r="CPO11" s="124"/>
      <c r="CPP11" s="124"/>
      <c r="CPQ11" s="124"/>
      <c r="CPR11" s="124"/>
      <c r="CPS11" s="124"/>
      <c r="CPT11" s="124"/>
      <c r="CPU11" s="124"/>
      <c r="CPV11" s="124"/>
      <c r="CPW11" s="124"/>
      <c r="CPX11" s="124"/>
      <c r="CPY11" s="124"/>
      <c r="CPZ11" s="124"/>
      <c r="CQA11" s="124"/>
      <c r="CQB11" s="124"/>
      <c r="CQC11" s="124"/>
      <c r="CQD11" s="124"/>
      <c r="CQE11" s="124"/>
      <c r="CQF11" s="124"/>
      <c r="CQG11" s="124"/>
      <c r="CQH11" s="124"/>
      <c r="CQI11" s="124"/>
      <c r="CQJ11" s="124"/>
      <c r="CQK11" s="124"/>
      <c r="CQL11" s="124"/>
      <c r="CQM11" s="124"/>
      <c r="CQN11" s="124"/>
      <c r="CQO11" s="124"/>
      <c r="CQP11" s="124"/>
      <c r="CQQ11" s="124"/>
      <c r="CQR11" s="124"/>
      <c r="CQS11" s="124"/>
      <c r="CQT11" s="124"/>
      <c r="CQU11" s="124"/>
      <c r="CQV11" s="124"/>
      <c r="CQW11" s="124"/>
      <c r="CQX11" s="124"/>
      <c r="CQY11" s="124"/>
      <c r="CQZ11" s="124"/>
      <c r="CRA11" s="124"/>
      <c r="CRB11" s="124"/>
      <c r="CRC11" s="124"/>
      <c r="CRD11" s="124"/>
      <c r="CRE11" s="124"/>
      <c r="CRF11" s="124"/>
      <c r="CRG11" s="124"/>
      <c r="CRH11" s="124"/>
      <c r="CRI11" s="124"/>
      <c r="CRJ11" s="124"/>
      <c r="CRK11" s="124"/>
      <c r="CRL11" s="124"/>
      <c r="CRM11" s="124"/>
      <c r="CRN11" s="124"/>
      <c r="CRO11" s="124"/>
      <c r="CRP11" s="124"/>
      <c r="CRQ11" s="124"/>
      <c r="CRR11" s="124"/>
      <c r="CRS11" s="124"/>
      <c r="CRT11" s="124"/>
      <c r="CRU11" s="124"/>
      <c r="CRV11" s="124"/>
      <c r="CRW11" s="124"/>
      <c r="CRX11" s="124"/>
      <c r="CRY11" s="124"/>
      <c r="CRZ11" s="124"/>
      <c r="CSA11" s="124"/>
      <c r="CSB11" s="124"/>
      <c r="CSC11" s="124"/>
      <c r="CSD11" s="124"/>
      <c r="CSE11" s="124"/>
      <c r="CSF11" s="124"/>
      <c r="CSG11" s="124"/>
      <c r="CSH11" s="124"/>
      <c r="CSI11" s="124"/>
      <c r="CSJ11" s="124"/>
      <c r="CSK11" s="124"/>
      <c r="CSL11" s="124"/>
      <c r="CSM11" s="124"/>
      <c r="CSN11" s="124"/>
      <c r="CSO11" s="124"/>
      <c r="CSP11" s="124"/>
      <c r="CSQ11" s="124"/>
      <c r="CSR11" s="124"/>
      <c r="CSS11" s="124"/>
      <c r="CST11" s="124"/>
      <c r="CSU11" s="124"/>
      <c r="CSV11" s="124"/>
      <c r="CSW11" s="124"/>
      <c r="CSX11" s="124"/>
      <c r="CSY11" s="124"/>
      <c r="CSZ11" s="124"/>
      <c r="CTA11" s="124"/>
      <c r="CTB11" s="124"/>
      <c r="CTC11" s="124"/>
      <c r="CTD11" s="124"/>
      <c r="CTE11" s="124"/>
      <c r="CTF11" s="124"/>
      <c r="CTG11" s="124"/>
      <c r="CTH11" s="124"/>
      <c r="CTI11" s="124"/>
      <c r="CTJ11" s="124"/>
      <c r="CTK11" s="124"/>
      <c r="CTL11" s="124"/>
      <c r="CTM11" s="124"/>
      <c r="CTN11" s="124"/>
      <c r="CTO11" s="124"/>
      <c r="CTP11" s="124"/>
      <c r="CTQ11" s="124"/>
      <c r="CTR11" s="124"/>
      <c r="CTS11" s="124"/>
      <c r="CTT11" s="124"/>
      <c r="CTU11" s="124"/>
      <c r="CTV11" s="124"/>
      <c r="CTW11" s="124"/>
      <c r="CTX11" s="124"/>
      <c r="CTY11" s="124"/>
      <c r="CTZ11" s="124"/>
      <c r="CUA11" s="124"/>
      <c r="CUB11" s="124"/>
      <c r="CUC11" s="124"/>
      <c r="CUD11" s="124"/>
      <c r="CUE11" s="124"/>
      <c r="CUF11" s="124"/>
      <c r="CUG11" s="124"/>
      <c r="CUH11" s="124"/>
      <c r="CUI11" s="124"/>
      <c r="CUJ11" s="124"/>
      <c r="CUK11" s="124"/>
      <c r="CUL11" s="124"/>
      <c r="CUM11" s="124"/>
      <c r="CUN11" s="124"/>
      <c r="CUO11" s="124"/>
      <c r="CUP11" s="124"/>
      <c r="CUQ11" s="124"/>
      <c r="CUR11" s="124"/>
      <c r="CUS11" s="124"/>
      <c r="CUT11" s="124"/>
      <c r="CUU11" s="124"/>
      <c r="CUV11" s="124"/>
      <c r="CUW11" s="124"/>
      <c r="CUX11" s="124"/>
      <c r="CUY11" s="124"/>
      <c r="CUZ11" s="124"/>
      <c r="CVA11" s="124"/>
      <c r="CVB11" s="124"/>
      <c r="CVC11" s="124"/>
      <c r="CVD11" s="124"/>
      <c r="CVE11" s="124"/>
      <c r="CVF11" s="124"/>
      <c r="CVG11" s="124"/>
      <c r="CVH11" s="124"/>
      <c r="CVI11" s="124"/>
      <c r="CVJ11" s="124"/>
      <c r="CVK11" s="124"/>
      <c r="CVL11" s="124"/>
      <c r="CVM11" s="124"/>
      <c r="CVN11" s="124"/>
      <c r="CVO11" s="124"/>
      <c r="CVP11" s="124"/>
      <c r="CVQ11" s="124"/>
      <c r="CVR11" s="124"/>
      <c r="CVS11" s="124"/>
      <c r="CVT11" s="124"/>
      <c r="CVU11" s="124"/>
      <c r="CVV11" s="124"/>
      <c r="CVW11" s="124"/>
      <c r="CVX11" s="124"/>
      <c r="CVY11" s="124"/>
      <c r="CVZ11" s="124"/>
      <c r="CWA11" s="124"/>
      <c r="CWB11" s="124"/>
      <c r="CWC11" s="124"/>
      <c r="CWD11" s="124"/>
      <c r="CWE11" s="124"/>
      <c r="CWF11" s="124"/>
      <c r="CWG11" s="124"/>
      <c r="CWH11" s="124"/>
      <c r="CWI11" s="124"/>
      <c r="CWJ11" s="124"/>
      <c r="CWK11" s="124"/>
      <c r="CWL11" s="124"/>
      <c r="CWM11" s="124"/>
      <c r="CWN11" s="124"/>
      <c r="CWO11" s="124"/>
      <c r="CWP11" s="124"/>
      <c r="CWQ11" s="124"/>
      <c r="CWR11" s="124"/>
      <c r="CWS11" s="124"/>
      <c r="CWT11" s="124"/>
      <c r="CWU11" s="124"/>
      <c r="CWV11" s="124"/>
      <c r="CWW11" s="124"/>
      <c r="CWX11" s="124"/>
      <c r="CWY11" s="124"/>
      <c r="CWZ11" s="124"/>
      <c r="CXA11" s="124"/>
      <c r="CXB11" s="124"/>
      <c r="CXC11" s="124"/>
      <c r="CXD11" s="124"/>
      <c r="CXE11" s="124"/>
      <c r="CXF11" s="124"/>
      <c r="CXG11" s="124"/>
      <c r="CXH11" s="124"/>
      <c r="CXI11" s="124"/>
      <c r="CXJ11" s="124"/>
      <c r="CXK11" s="124"/>
      <c r="CXL11" s="124"/>
      <c r="CXM11" s="124"/>
      <c r="CXN11" s="124"/>
      <c r="CXO11" s="124"/>
      <c r="CXP11" s="124"/>
      <c r="CXQ11" s="124"/>
      <c r="CXR11" s="124"/>
      <c r="CXS11" s="124"/>
      <c r="CXT11" s="124"/>
      <c r="CXU11" s="124"/>
      <c r="CXV11" s="124"/>
      <c r="CXW11" s="124"/>
      <c r="CXX11" s="124"/>
      <c r="CXY11" s="124"/>
      <c r="CXZ11" s="124"/>
      <c r="CYA11" s="124"/>
      <c r="CYB11" s="124"/>
      <c r="CYC11" s="124"/>
      <c r="CYD11" s="124"/>
      <c r="CYE11" s="124"/>
      <c r="CYF11" s="124"/>
      <c r="CYG11" s="124"/>
      <c r="CYH11" s="124"/>
      <c r="CYI11" s="124"/>
      <c r="CYJ11" s="124"/>
      <c r="CYK11" s="124"/>
      <c r="CYL11" s="124"/>
      <c r="CYM11" s="124"/>
      <c r="CYN11" s="124"/>
      <c r="CYO11" s="124"/>
      <c r="CYP11" s="124"/>
      <c r="CYQ11" s="124"/>
      <c r="CYR11" s="124"/>
      <c r="CYS11" s="124"/>
      <c r="CYT11" s="124"/>
      <c r="CYU11" s="124"/>
      <c r="CYV11" s="124"/>
      <c r="CYW11" s="124"/>
      <c r="CYX11" s="124"/>
      <c r="CYY11" s="124"/>
      <c r="CYZ11" s="124"/>
      <c r="CZA11" s="124"/>
      <c r="CZB11" s="124"/>
      <c r="CZC11" s="124"/>
      <c r="CZD11" s="124"/>
      <c r="CZE11" s="124"/>
      <c r="CZF11" s="124"/>
      <c r="CZG11" s="124"/>
      <c r="CZH11" s="124"/>
      <c r="CZI11" s="124"/>
      <c r="CZJ11" s="124"/>
      <c r="CZK11" s="124"/>
      <c r="CZL11" s="124"/>
      <c r="CZM11" s="124"/>
      <c r="CZN11" s="124"/>
      <c r="CZO11" s="124"/>
      <c r="CZP11" s="124"/>
      <c r="CZQ11" s="124"/>
      <c r="CZR11" s="124"/>
      <c r="CZS11" s="124"/>
      <c r="CZT11" s="124"/>
      <c r="CZU11" s="124"/>
      <c r="CZV11" s="124"/>
      <c r="CZW11" s="124"/>
      <c r="CZX11" s="124"/>
      <c r="CZY11" s="124"/>
      <c r="CZZ11" s="124"/>
      <c r="DAA11" s="124"/>
      <c r="DAB11" s="124"/>
      <c r="DAC11" s="124"/>
      <c r="DAD11" s="124"/>
      <c r="DAE11" s="124"/>
      <c r="DAF11" s="124"/>
      <c r="DAG11" s="124"/>
      <c r="DAH11" s="124"/>
      <c r="DAI11" s="124"/>
      <c r="DAJ11" s="124"/>
      <c r="DAK11" s="124"/>
      <c r="DAL11" s="124"/>
      <c r="DAM11" s="124"/>
      <c r="DAN11" s="124"/>
      <c r="DAO11" s="124"/>
      <c r="DAP11" s="124"/>
      <c r="DAQ11" s="124"/>
      <c r="DAR11" s="124"/>
      <c r="DAS11" s="124"/>
      <c r="DAT11" s="124"/>
      <c r="DAU11" s="124"/>
      <c r="DAV11" s="124"/>
      <c r="DAW11" s="124"/>
      <c r="DAX11" s="124"/>
      <c r="DAY11" s="124"/>
      <c r="DAZ11" s="124"/>
      <c r="DBA11" s="124"/>
      <c r="DBB11" s="124"/>
      <c r="DBC11" s="124"/>
      <c r="DBD11" s="124"/>
      <c r="DBE11" s="124"/>
      <c r="DBF11" s="124"/>
      <c r="DBG11" s="124"/>
      <c r="DBH11" s="124"/>
      <c r="DBI11" s="124"/>
      <c r="DBJ11" s="124"/>
      <c r="DBK11" s="124"/>
      <c r="DBL11" s="124"/>
      <c r="DBM11" s="124"/>
      <c r="DBN11" s="124"/>
      <c r="DBO11" s="124"/>
      <c r="DBP11" s="124"/>
      <c r="DBQ11" s="124"/>
      <c r="DBR11" s="124"/>
      <c r="DBS11" s="124"/>
      <c r="DBT11" s="124"/>
      <c r="DBU11" s="124"/>
      <c r="DBV11" s="124"/>
      <c r="DBW11" s="124"/>
      <c r="DBX11" s="124"/>
      <c r="DBY11" s="124"/>
      <c r="DBZ11" s="124"/>
      <c r="DCA11" s="124"/>
      <c r="DCB11" s="124"/>
      <c r="DCC11" s="124"/>
      <c r="DCD11" s="124"/>
      <c r="DCE11" s="124"/>
      <c r="DCF11" s="124"/>
      <c r="DCG11" s="124"/>
      <c r="DCH11" s="124"/>
      <c r="DCI11" s="124"/>
      <c r="DCJ11" s="124"/>
      <c r="DCK11" s="124"/>
      <c r="DCL11" s="124"/>
      <c r="DCM11" s="124"/>
      <c r="DCN11" s="124"/>
      <c r="DCO11" s="124"/>
      <c r="DCP11" s="124"/>
      <c r="DCQ11" s="124"/>
      <c r="DCR11" s="124"/>
      <c r="DCS11" s="124"/>
      <c r="DCT11" s="124"/>
      <c r="DCU11" s="124"/>
      <c r="DCV11" s="124"/>
      <c r="DCW11" s="124"/>
      <c r="DCX11" s="124"/>
      <c r="DCY11" s="124"/>
      <c r="DCZ11" s="124"/>
      <c r="DDA11" s="124"/>
      <c r="DDB11" s="124"/>
      <c r="DDC11" s="124"/>
      <c r="DDD11" s="124"/>
      <c r="DDE11" s="124"/>
      <c r="DDF11" s="124"/>
      <c r="DDG11" s="124"/>
      <c r="DDH11" s="124"/>
      <c r="DDI11" s="124"/>
      <c r="DDJ11" s="124"/>
      <c r="DDK11" s="124"/>
      <c r="DDL11" s="124"/>
      <c r="DDM11" s="124"/>
      <c r="DDN11" s="124"/>
      <c r="DDO11" s="124"/>
      <c r="DDP11" s="124"/>
      <c r="DDQ11" s="124"/>
      <c r="DDR11" s="124"/>
      <c r="DDS11" s="124"/>
      <c r="DDT11" s="124"/>
      <c r="DDU11" s="124"/>
      <c r="DDV11" s="124"/>
      <c r="DDW11" s="124"/>
      <c r="DDX11" s="124"/>
      <c r="DDY11" s="124"/>
      <c r="DDZ11" s="124"/>
      <c r="DEA11" s="124"/>
      <c r="DEB11" s="124"/>
      <c r="DEC11" s="124"/>
      <c r="DED11" s="124"/>
      <c r="DEE11" s="124"/>
      <c r="DEF11" s="124"/>
      <c r="DEG11" s="124"/>
      <c r="DEH11" s="124"/>
      <c r="DEI11" s="124"/>
      <c r="DEJ11" s="124"/>
      <c r="DEK11" s="124"/>
      <c r="DEL11" s="124"/>
      <c r="DEM11" s="124"/>
      <c r="DEN11" s="124"/>
      <c r="DEO11" s="124"/>
      <c r="DEP11" s="124"/>
      <c r="DEQ11" s="124"/>
      <c r="DER11" s="124"/>
      <c r="DES11" s="124"/>
      <c r="DET11" s="124"/>
      <c r="DEU11" s="124"/>
      <c r="DEV11" s="124"/>
      <c r="DEW11" s="124"/>
      <c r="DEX11" s="124"/>
      <c r="DEY11" s="124"/>
      <c r="DEZ11" s="124"/>
      <c r="DFA11" s="124"/>
      <c r="DFB11" s="124"/>
      <c r="DFC11" s="124"/>
      <c r="DFD11" s="124"/>
      <c r="DFE11" s="124"/>
      <c r="DFF11" s="124"/>
      <c r="DFG11" s="124"/>
      <c r="DFH11" s="124"/>
      <c r="DFI11" s="124"/>
      <c r="DFJ11" s="124"/>
      <c r="DFK11" s="124"/>
      <c r="DFL11" s="124"/>
      <c r="DFM11" s="124"/>
      <c r="DFN11" s="124"/>
      <c r="DFO11" s="124"/>
      <c r="DFP11" s="124"/>
      <c r="DFQ11" s="124"/>
      <c r="DFR11" s="124"/>
      <c r="DFS11" s="124"/>
      <c r="DFT11" s="124"/>
      <c r="DFU11" s="124"/>
      <c r="DFV11" s="124"/>
      <c r="DFW11" s="124"/>
      <c r="DFX11" s="124"/>
      <c r="DFY11" s="124"/>
      <c r="DFZ11" s="124"/>
      <c r="DGA11" s="124"/>
      <c r="DGB11" s="124"/>
      <c r="DGC11" s="124"/>
      <c r="DGD11" s="124"/>
      <c r="DGE11" s="124"/>
      <c r="DGF11" s="124"/>
      <c r="DGG11" s="124"/>
      <c r="DGH11" s="124"/>
      <c r="DGI11" s="124"/>
      <c r="DGJ11" s="124"/>
      <c r="DGK11" s="124"/>
      <c r="DGL11" s="124"/>
      <c r="DGM11" s="124"/>
      <c r="DGN11" s="124"/>
      <c r="DGO11" s="124"/>
      <c r="DGP11" s="124"/>
      <c r="DGQ11" s="124"/>
      <c r="DGR11" s="124"/>
      <c r="DGS11" s="124"/>
      <c r="DGT11" s="124"/>
      <c r="DGU11" s="124"/>
      <c r="DGV11" s="124"/>
      <c r="DGW11" s="124"/>
      <c r="DGX11" s="124"/>
      <c r="DGY11" s="124"/>
      <c r="DGZ11" s="124"/>
      <c r="DHA11" s="124"/>
      <c r="DHB11" s="124"/>
      <c r="DHC11" s="124"/>
      <c r="DHD11" s="124"/>
      <c r="DHE11" s="124"/>
      <c r="DHF11" s="124"/>
      <c r="DHG11" s="124"/>
      <c r="DHH11" s="124"/>
      <c r="DHI11" s="124"/>
      <c r="DHJ11" s="124"/>
      <c r="DHK11" s="124"/>
      <c r="DHL11" s="124"/>
      <c r="DHM11" s="124"/>
      <c r="DHN11" s="124"/>
      <c r="DHO11" s="124"/>
      <c r="DHP11" s="124"/>
      <c r="DHQ11" s="124"/>
      <c r="DHR11" s="124"/>
      <c r="DHS11" s="124"/>
      <c r="DHT11" s="124"/>
      <c r="DHU11" s="124"/>
      <c r="DHV11" s="124"/>
      <c r="DHW11" s="124"/>
      <c r="DHX11" s="124"/>
      <c r="DHY11" s="124"/>
      <c r="DHZ11" s="124"/>
      <c r="DIA11" s="124"/>
      <c r="DIB11" s="124"/>
      <c r="DIC11" s="124"/>
      <c r="DID11" s="124"/>
      <c r="DIE11" s="124"/>
      <c r="DIF11" s="124"/>
      <c r="DIG11" s="124"/>
      <c r="DIH11" s="124"/>
      <c r="DII11" s="124"/>
      <c r="DIJ11" s="124"/>
      <c r="DIK11" s="124"/>
      <c r="DIL11" s="124"/>
      <c r="DIM11" s="124"/>
      <c r="DIN11" s="124"/>
      <c r="DIO11" s="124"/>
      <c r="DIP11" s="124"/>
      <c r="DIQ11" s="124"/>
      <c r="DIR11" s="124"/>
      <c r="DIS11" s="124"/>
      <c r="DIT11" s="124"/>
      <c r="DIU11" s="124"/>
      <c r="DIV11" s="124"/>
      <c r="DIW11" s="124"/>
      <c r="DIX11" s="124"/>
      <c r="DIY11" s="124"/>
      <c r="DIZ11" s="124"/>
      <c r="DJA11" s="124"/>
      <c r="DJB11" s="124"/>
      <c r="DJC11" s="124"/>
      <c r="DJD11" s="124"/>
      <c r="DJE11" s="124"/>
      <c r="DJF11" s="124"/>
      <c r="DJG11" s="124"/>
      <c r="DJH11" s="124"/>
      <c r="DJI11" s="124"/>
      <c r="DJJ11" s="124"/>
      <c r="DJK11" s="124"/>
      <c r="DJL11" s="124"/>
      <c r="DJM11" s="124"/>
      <c r="DJN11" s="124"/>
      <c r="DJO11" s="124"/>
      <c r="DJP11" s="124"/>
      <c r="DJQ11" s="124"/>
      <c r="DJR11" s="124"/>
      <c r="DJS11" s="124"/>
      <c r="DJT11" s="124"/>
      <c r="DJU11" s="124"/>
      <c r="DJV11" s="124"/>
      <c r="DJW11" s="124"/>
      <c r="DJX11" s="124"/>
      <c r="DJY11" s="124"/>
      <c r="DJZ11" s="124"/>
      <c r="DKA11" s="124"/>
      <c r="DKB11" s="124"/>
      <c r="DKC11" s="124"/>
      <c r="DKD11" s="124"/>
      <c r="DKE11" s="124"/>
      <c r="DKF11" s="124"/>
      <c r="DKG11" s="124"/>
      <c r="DKH11" s="124"/>
      <c r="DKI11" s="124"/>
      <c r="DKJ11" s="124"/>
      <c r="DKK11" s="124"/>
      <c r="DKL11" s="124"/>
      <c r="DKM11" s="124"/>
      <c r="DKN11" s="124"/>
      <c r="DKO11" s="124"/>
      <c r="DKP11" s="124"/>
      <c r="DKQ11" s="124"/>
      <c r="DKR11" s="124"/>
      <c r="DKS11" s="124"/>
      <c r="DKT11" s="124"/>
      <c r="DKU11" s="124"/>
      <c r="DKV11" s="124"/>
      <c r="DKW11" s="124"/>
      <c r="DKX11" s="124"/>
      <c r="DKY11" s="124"/>
      <c r="DKZ11" s="124"/>
      <c r="DLA11" s="124"/>
      <c r="DLB11" s="124"/>
      <c r="DLC11" s="124"/>
      <c r="DLD11" s="124"/>
      <c r="DLE11" s="124"/>
      <c r="DLF11" s="124"/>
      <c r="DLG11" s="124"/>
      <c r="DLH11" s="124"/>
      <c r="DLI11" s="124"/>
      <c r="DLJ11" s="124"/>
      <c r="DLK11" s="124"/>
      <c r="DLL11" s="124"/>
      <c r="DLM11" s="124"/>
      <c r="DLN11" s="124"/>
      <c r="DLO11" s="124"/>
      <c r="DLP11" s="124"/>
      <c r="DLQ11" s="124"/>
      <c r="DLR11" s="124"/>
      <c r="DLS11" s="124"/>
      <c r="DLT11" s="124"/>
      <c r="DLU11" s="124"/>
      <c r="DLV11" s="124"/>
      <c r="DLW11" s="124"/>
      <c r="DLX11" s="124"/>
      <c r="DLY11" s="124"/>
      <c r="DLZ11" s="124"/>
      <c r="DMA11" s="124"/>
      <c r="DMB11" s="124"/>
      <c r="DMC11" s="124"/>
      <c r="DMD11" s="124"/>
      <c r="DME11" s="124"/>
      <c r="DMF11" s="124"/>
      <c r="DMG11" s="124"/>
      <c r="DMH11" s="124"/>
      <c r="DMI11" s="124"/>
      <c r="DMJ11" s="124"/>
      <c r="DMK11" s="124"/>
      <c r="DML11" s="124"/>
      <c r="DMM11" s="124"/>
      <c r="DMN11" s="124"/>
      <c r="DMO11" s="124"/>
      <c r="DMP11" s="124"/>
      <c r="DMQ11" s="124"/>
      <c r="DMR11" s="124"/>
      <c r="DMS11" s="124"/>
      <c r="DMT11" s="124"/>
      <c r="DMU11" s="124"/>
      <c r="DMV11" s="124"/>
      <c r="DMW11" s="124"/>
      <c r="DMX11" s="124"/>
      <c r="DMY11" s="124"/>
      <c r="DMZ11" s="124"/>
      <c r="DNA11" s="124"/>
      <c r="DNB11" s="124"/>
      <c r="DNC11" s="124"/>
      <c r="DND11" s="124"/>
      <c r="DNE11" s="124"/>
      <c r="DNF11" s="124"/>
      <c r="DNG11" s="124"/>
      <c r="DNH11" s="124"/>
      <c r="DNI11" s="124"/>
      <c r="DNJ11" s="124"/>
      <c r="DNK11" s="124"/>
      <c r="DNL11" s="124"/>
      <c r="DNM11" s="124"/>
      <c r="DNN11" s="124"/>
      <c r="DNO11" s="124"/>
      <c r="DNP11" s="124"/>
      <c r="DNQ11" s="124"/>
      <c r="DNR11" s="124"/>
      <c r="DNS11" s="124"/>
      <c r="DNT11" s="124"/>
      <c r="DNU11" s="124"/>
      <c r="DNV11" s="124"/>
      <c r="DNW11" s="124"/>
      <c r="DNX11" s="124"/>
      <c r="DNY11" s="124"/>
      <c r="DNZ11" s="124"/>
      <c r="DOA11" s="124"/>
      <c r="DOB11" s="124"/>
      <c r="DOC11" s="124"/>
      <c r="DOD11" s="124"/>
      <c r="DOE11" s="124"/>
      <c r="DOF11" s="124"/>
      <c r="DOG11" s="124"/>
      <c r="DOH11" s="124"/>
      <c r="DOI11" s="124"/>
      <c r="DOJ11" s="124"/>
      <c r="DOK11" s="124"/>
      <c r="DOL11" s="124"/>
      <c r="DOM11" s="124"/>
      <c r="DON11" s="124"/>
      <c r="DOO11" s="124"/>
      <c r="DOP11" s="124"/>
      <c r="DOQ11" s="124"/>
      <c r="DOR11" s="124"/>
      <c r="DOS11" s="124"/>
      <c r="DOT11" s="124"/>
      <c r="DOU11" s="124"/>
      <c r="DOV11" s="124"/>
      <c r="DOW11" s="124"/>
      <c r="DOX11" s="124"/>
      <c r="DOY11" s="124"/>
      <c r="DOZ11" s="124"/>
      <c r="DPA11" s="124"/>
      <c r="DPB11" s="124"/>
      <c r="DPC11" s="124"/>
      <c r="DPD11" s="124"/>
      <c r="DPE11" s="124"/>
      <c r="DPF11" s="124"/>
      <c r="DPG11" s="124"/>
      <c r="DPH11" s="124"/>
      <c r="DPI11" s="124"/>
      <c r="DPJ11" s="124"/>
      <c r="DPK11" s="124"/>
      <c r="DPL11" s="124"/>
      <c r="DPM11" s="124"/>
      <c r="DPN11" s="124"/>
      <c r="DPO11" s="124"/>
      <c r="DPP11" s="124"/>
      <c r="DPQ11" s="124"/>
      <c r="DPR11" s="124"/>
      <c r="DPS11" s="124"/>
      <c r="DPT11" s="124"/>
      <c r="DPU11" s="124"/>
      <c r="DPV11" s="124"/>
      <c r="DPW11" s="124"/>
      <c r="DPX11" s="124"/>
      <c r="DPY11" s="124"/>
      <c r="DPZ11" s="124"/>
      <c r="DQA11" s="124"/>
      <c r="DQB11" s="124"/>
      <c r="DQC11" s="124"/>
      <c r="DQD11" s="124"/>
      <c r="DQE11" s="124"/>
      <c r="DQF11" s="124"/>
      <c r="DQG11" s="124"/>
      <c r="DQH11" s="124"/>
      <c r="DQI11" s="124"/>
      <c r="DQJ11" s="124"/>
      <c r="DQK11" s="124"/>
      <c r="DQL11" s="124"/>
      <c r="DQM11" s="124"/>
      <c r="DQN11" s="124"/>
      <c r="DQO11" s="124"/>
      <c r="DQP11" s="124"/>
      <c r="DQQ11" s="124"/>
      <c r="DQR11" s="124"/>
      <c r="DQS11" s="124"/>
      <c r="DQT11" s="124"/>
      <c r="DQU11" s="124"/>
      <c r="DQV11" s="124"/>
      <c r="DQW11" s="124"/>
      <c r="DQX11" s="124"/>
      <c r="DQY11" s="124"/>
      <c r="DQZ11" s="124"/>
      <c r="DRA11" s="124"/>
      <c r="DRB11" s="124"/>
      <c r="DRC11" s="124"/>
      <c r="DRD11" s="124"/>
      <c r="DRE11" s="124"/>
      <c r="DRF11" s="124"/>
      <c r="DRG11" s="124"/>
      <c r="DRH11" s="124"/>
      <c r="DRI11" s="124"/>
      <c r="DRJ11" s="124"/>
      <c r="DRK11" s="124"/>
      <c r="DRL11" s="124"/>
      <c r="DRM11" s="124"/>
      <c r="DRN11" s="124"/>
      <c r="DRO11" s="124"/>
      <c r="DRP11" s="124"/>
      <c r="DRQ11" s="124"/>
      <c r="DRR11" s="124"/>
      <c r="DRS11" s="124"/>
      <c r="DRT11" s="124"/>
      <c r="DRU11" s="124"/>
      <c r="DRV11" s="124"/>
      <c r="DRW11" s="124"/>
      <c r="DRX11" s="124"/>
      <c r="DRY11" s="124"/>
      <c r="DRZ11" s="124"/>
      <c r="DSA11" s="124"/>
      <c r="DSB11" s="124"/>
      <c r="DSC11" s="124"/>
      <c r="DSD11" s="124"/>
      <c r="DSE11" s="124"/>
      <c r="DSF11" s="124"/>
      <c r="DSG11" s="124"/>
      <c r="DSH11" s="124"/>
      <c r="DSI11" s="124"/>
      <c r="DSJ11" s="124"/>
      <c r="DSK11" s="124"/>
      <c r="DSL11" s="124"/>
      <c r="DSM11" s="124"/>
      <c r="DSN11" s="124"/>
      <c r="DSO11" s="124"/>
      <c r="DSP11" s="124"/>
      <c r="DSQ11" s="124"/>
      <c r="DSR11" s="124"/>
      <c r="DSS11" s="124"/>
      <c r="DST11" s="124"/>
      <c r="DSU11" s="124"/>
      <c r="DSV11" s="124"/>
      <c r="DSW11" s="124"/>
      <c r="DSX11" s="124"/>
      <c r="DSY11" s="124"/>
      <c r="DSZ11" s="124"/>
      <c r="DTA11" s="124"/>
      <c r="DTB11" s="124"/>
      <c r="DTC11" s="124"/>
      <c r="DTD11" s="124"/>
      <c r="DTE11" s="124"/>
      <c r="DTF11" s="124"/>
      <c r="DTG11" s="124"/>
      <c r="DTH11" s="124"/>
      <c r="DTI11" s="124"/>
      <c r="DTJ11" s="124"/>
      <c r="DTK11" s="124"/>
      <c r="DTL11" s="124"/>
      <c r="DTM11" s="124"/>
      <c r="DTN11" s="124"/>
      <c r="DTO11" s="124"/>
      <c r="DTP11" s="124"/>
      <c r="DTQ11" s="124"/>
      <c r="DTR11" s="124"/>
      <c r="DTS11" s="124"/>
      <c r="DTT11" s="124"/>
      <c r="DTU11" s="124"/>
      <c r="DTV11" s="124"/>
      <c r="DTW11" s="124"/>
      <c r="DTX11" s="124"/>
      <c r="DTY11" s="124"/>
      <c r="DTZ11" s="124"/>
      <c r="DUA11" s="124"/>
      <c r="DUB11" s="124"/>
      <c r="DUC11" s="124"/>
      <c r="DUD11" s="124"/>
      <c r="DUE11" s="124"/>
      <c r="DUF11" s="124"/>
      <c r="DUG11" s="124"/>
      <c r="DUH11" s="124"/>
      <c r="DUI11" s="124"/>
      <c r="DUJ11" s="124"/>
      <c r="DUK11" s="124"/>
      <c r="DUL11" s="124"/>
      <c r="DUM11" s="124"/>
      <c r="DUN11" s="124"/>
      <c r="DUO11" s="124"/>
      <c r="DUP11" s="124"/>
      <c r="DUQ11" s="124"/>
      <c r="DUR11" s="124"/>
      <c r="DUS11" s="124"/>
      <c r="DUT11" s="124"/>
      <c r="DUU11" s="124"/>
      <c r="DUV11" s="124"/>
      <c r="DUW11" s="124"/>
      <c r="DUX11" s="124"/>
      <c r="DUY11" s="124"/>
      <c r="DUZ11" s="124"/>
      <c r="DVA11" s="124"/>
      <c r="DVB11" s="124"/>
      <c r="DVC11" s="124"/>
      <c r="DVD11" s="124"/>
      <c r="DVE11" s="124"/>
      <c r="DVF11" s="124"/>
      <c r="DVG11" s="124"/>
      <c r="DVH11" s="124"/>
      <c r="DVI11" s="124"/>
      <c r="DVJ11" s="124"/>
      <c r="DVK11" s="124"/>
      <c r="DVL11" s="124"/>
      <c r="DVM11" s="124"/>
      <c r="DVN11" s="124"/>
      <c r="DVO11" s="124"/>
      <c r="DVP11" s="124"/>
      <c r="DVQ11" s="124"/>
      <c r="DVR11" s="124"/>
      <c r="DVS11" s="124"/>
      <c r="DVT11" s="124"/>
      <c r="DVU11" s="124"/>
      <c r="DVV11" s="124"/>
      <c r="DVW11" s="124"/>
      <c r="DVX11" s="124"/>
      <c r="DVY11" s="124"/>
      <c r="DVZ11" s="124"/>
      <c r="DWA11" s="124"/>
      <c r="DWB11" s="124"/>
      <c r="DWC11" s="124"/>
      <c r="DWD11" s="124"/>
      <c r="DWE11" s="124"/>
      <c r="DWF11" s="124"/>
      <c r="DWG11" s="124"/>
      <c r="DWH11" s="124"/>
      <c r="DWI11" s="124"/>
      <c r="DWJ11" s="124"/>
      <c r="DWK11" s="124"/>
      <c r="DWL11" s="124"/>
      <c r="DWM11" s="124"/>
      <c r="DWN11" s="124"/>
      <c r="DWO11" s="124"/>
      <c r="DWP11" s="124"/>
      <c r="DWQ11" s="124"/>
      <c r="DWR11" s="124"/>
      <c r="DWS11" s="124"/>
      <c r="DWT11" s="124"/>
      <c r="DWU11" s="124"/>
      <c r="DWV11" s="124"/>
      <c r="DWW11" s="124"/>
      <c r="DWX11" s="124"/>
      <c r="DWY11" s="124"/>
      <c r="DWZ11" s="124"/>
      <c r="DXA11" s="124"/>
      <c r="DXB11" s="124"/>
      <c r="DXC11" s="124"/>
      <c r="DXD11" s="124"/>
      <c r="DXE11" s="124"/>
      <c r="DXF11" s="124"/>
      <c r="DXG11" s="124"/>
      <c r="DXH11" s="124"/>
      <c r="DXI11" s="124"/>
      <c r="DXJ11" s="124"/>
      <c r="DXK11" s="124"/>
      <c r="DXL11" s="124"/>
      <c r="DXM11" s="124"/>
      <c r="DXN11" s="124"/>
      <c r="DXO11" s="124"/>
      <c r="DXP11" s="124"/>
      <c r="DXQ11" s="124"/>
      <c r="DXR11" s="124"/>
      <c r="DXS11" s="124"/>
      <c r="DXT11" s="124"/>
      <c r="DXU11" s="124"/>
      <c r="DXV11" s="124"/>
      <c r="DXW11" s="124"/>
      <c r="DXX11" s="124"/>
      <c r="DXY11" s="124"/>
      <c r="DXZ11" s="124"/>
      <c r="DYA11" s="124"/>
      <c r="DYB11" s="124"/>
      <c r="DYC11" s="124"/>
      <c r="DYD11" s="124"/>
      <c r="DYE11" s="124"/>
      <c r="DYF11" s="124"/>
      <c r="DYG11" s="124"/>
      <c r="DYH11" s="124"/>
      <c r="DYI11" s="124"/>
      <c r="DYJ11" s="124"/>
      <c r="DYK11" s="124"/>
      <c r="DYL11" s="124"/>
      <c r="DYM11" s="124"/>
      <c r="DYN11" s="124"/>
      <c r="DYO11" s="124"/>
      <c r="DYP11" s="124"/>
      <c r="DYQ11" s="124"/>
      <c r="DYR11" s="124"/>
      <c r="DYS11" s="124"/>
      <c r="DYT11" s="124"/>
      <c r="DYU11" s="124"/>
      <c r="DYV11" s="124"/>
      <c r="DYW11" s="124"/>
      <c r="DYX11" s="124"/>
      <c r="DYY11" s="124"/>
      <c r="DYZ11" s="124"/>
      <c r="DZA11" s="124"/>
      <c r="DZB11" s="124"/>
      <c r="DZC11" s="124"/>
      <c r="DZD11" s="124"/>
      <c r="DZE11" s="124"/>
      <c r="DZF11" s="124"/>
      <c r="DZG11" s="124"/>
      <c r="DZH11" s="124"/>
      <c r="DZI11" s="124"/>
      <c r="DZJ11" s="124"/>
      <c r="DZK11" s="124"/>
      <c r="DZL11" s="124"/>
      <c r="DZM11" s="124"/>
      <c r="DZN11" s="124"/>
      <c r="DZO11" s="124"/>
      <c r="DZP11" s="124"/>
      <c r="DZQ11" s="124"/>
      <c r="DZR11" s="124"/>
      <c r="DZS11" s="124"/>
      <c r="DZT11" s="124"/>
      <c r="DZU11" s="124"/>
      <c r="DZV11" s="124"/>
      <c r="DZW11" s="124"/>
      <c r="DZX11" s="124"/>
      <c r="DZY11" s="124"/>
      <c r="DZZ11" s="124"/>
      <c r="EAA11" s="124"/>
      <c r="EAB11" s="124"/>
      <c r="EAC11" s="124"/>
      <c r="EAD11" s="124"/>
      <c r="EAE11" s="124"/>
      <c r="EAF11" s="124"/>
      <c r="EAG11" s="124"/>
      <c r="EAH11" s="124"/>
      <c r="EAI11" s="124"/>
      <c r="EAJ11" s="124"/>
      <c r="EAK11" s="124"/>
      <c r="EAL11" s="124"/>
      <c r="EAM11" s="124"/>
      <c r="EAN11" s="124"/>
      <c r="EAO11" s="124"/>
      <c r="EAP11" s="124"/>
      <c r="EAQ11" s="124"/>
      <c r="EAR11" s="124"/>
      <c r="EAS11" s="124"/>
      <c r="EAT11" s="124"/>
      <c r="EAU11" s="124"/>
      <c r="EAV11" s="124"/>
      <c r="EAW11" s="124"/>
      <c r="EAX11" s="124"/>
      <c r="EAY11" s="124"/>
      <c r="EAZ11" s="124"/>
      <c r="EBA11" s="124"/>
      <c r="EBB11" s="124"/>
      <c r="EBC11" s="124"/>
      <c r="EBD11" s="124"/>
      <c r="EBE11" s="124"/>
      <c r="EBF11" s="124"/>
      <c r="EBG11" s="124"/>
      <c r="EBH11" s="124"/>
      <c r="EBI11" s="124"/>
      <c r="EBJ11" s="124"/>
      <c r="EBK11" s="124"/>
      <c r="EBL11" s="124"/>
      <c r="EBM11" s="124"/>
      <c r="EBN11" s="124"/>
      <c r="EBO11" s="124"/>
      <c r="EBP11" s="124"/>
      <c r="EBQ11" s="124"/>
      <c r="EBR11" s="124"/>
      <c r="EBS11" s="124"/>
      <c r="EBT11" s="124"/>
      <c r="EBU11" s="124"/>
      <c r="EBV11" s="124"/>
      <c r="EBW11" s="124"/>
      <c r="EBX11" s="124"/>
      <c r="EBY11" s="124"/>
      <c r="EBZ11" s="124"/>
      <c r="ECA11" s="124"/>
      <c r="ECB11" s="124"/>
      <c r="ECC11" s="124"/>
      <c r="ECD11" s="124"/>
      <c r="ECE11" s="124"/>
      <c r="ECF11" s="124"/>
      <c r="ECG11" s="124"/>
      <c r="ECH11" s="124"/>
      <c r="ECI11" s="124"/>
      <c r="ECJ11" s="124"/>
      <c r="ECK11" s="124"/>
      <c r="ECL11" s="124"/>
      <c r="ECM11" s="124"/>
      <c r="ECN11" s="124"/>
      <c r="ECO11" s="124"/>
      <c r="ECP11" s="124"/>
      <c r="ECQ11" s="124"/>
      <c r="ECR11" s="124"/>
      <c r="ECS11" s="124"/>
      <c r="ECT11" s="124"/>
      <c r="ECU11" s="124"/>
      <c r="ECV11" s="124"/>
      <c r="ECW11" s="124"/>
      <c r="ECX11" s="124"/>
      <c r="ECY11" s="124"/>
      <c r="ECZ11" s="124"/>
      <c r="EDA11" s="124"/>
      <c r="EDB11" s="124"/>
      <c r="EDC11" s="124"/>
      <c r="EDD11" s="124"/>
      <c r="EDE11" s="124"/>
      <c r="EDF11" s="124"/>
      <c r="EDG11" s="124"/>
      <c r="EDH11" s="124"/>
      <c r="EDI11" s="124"/>
      <c r="EDJ11" s="124"/>
      <c r="EDK11" s="124"/>
      <c r="EDL11" s="124"/>
      <c r="EDM11" s="124"/>
      <c r="EDN11" s="124"/>
      <c r="EDO11" s="124"/>
      <c r="EDP11" s="124"/>
      <c r="EDQ11" s="124"/>
      <c r="EDR11" s="124"/>
      <c r="EDS11" s="124"/>
      <c r="EDT11" s="124"/>
      <c r="EDU11" s="124"/>
      <c r="EDV11" s="124"/>
      <c r="EDW11" s="124"/>
      <c r="EDX11" s="124"/>
      <c r="EDY11" s="124"/>
      <c r="EDZ11" s="124"/>
      <c r="EEA11" s="124"/>
      <c r="EEB11" s="124"/>
      <c r="EEC11" s="124"/>
      <c r="EED11" s="124"/>
      <c r="EEE11" s="124"/>
      <c r="EEF11" s="124"/>
      <c r="EEG11" s="124"/>
      <c r="EEH11" s="124"/>
      <c r="EEI11" s="124"/>
      <c r="EEJ11" s="124"/>
      <c r="EEK11" s="124"/>
      <c r="EEL11" s="124"/>
      <c r="EEM11" s="124"/>
      <c r="EEN11" s="124"/>
      <c r="EEO11" s="124"/>
      <c r="EEP11" s="124"/>
      <c r="EEQ11" s="124"/>
      <c r="EER11" s="124"/>
      <c r="EES11" s="124"/>
      <c r="EET11" s="124"/>
      <c r="EEU11" s="124"/>
      <c r="EEV11" s="124"/>
      <c r="EEW11" s="124"/>
      <c r="EEX11" s="124"/>
      <c r="EEY11" s="124"/>
      <c r="EEZ11" s="124"/>
      <c r="EFA11" s="124"/>
      <c r="EFB11" s="124"/>
      <c r="EFC11" s="124"/>
      <c r="EFD11" s="124"/>
      <c r="EFE11" s="124"/>
      <c r="EFF11" s="124"/>
      <c r="EFG11" s="124"/>
      <c r="EFH11" s="124"/>
      <c r="EFI11" s="124"/>
      <c r="EFJ11" s="124"/>
      <c r="EFK11" s="124"/>
      <c r="EFL11" s="124"/>
      <c r="EFM11" s="124"/>
      <c r="EFN11" s="124"/>
      <c r="EFO11" s="124"/>
      <c r="EFP11" s="124"/>
      <c r="EFQ11" s="124"/>
      <c r="EFR11" s="124"/>
      <c r="EFS11" s="124"/>
      <c r="EFT11" s="124"/>
      <c r="EFU11" s="124"/>
      <c r="EFV11" s="124"/>
      <c r="EFW11" s="124"/>
      <c r="EFX11" s="124"/>
      <c r="EFY11" s="124"/>
      <c r="EFZ11" s="124"/>
      <c r="EGA11" s="124"/>
      <c r="EGB11" s="124"/>
      <c r="EGC11" s="124"/>
      <c r="EGD11" s="124"/>
      <c r="EGE11" s="124"/>
      <c r="EGF11" s="124"/>
      <c r="EGG11" s="124"/>
      <c r="EGH11" s="124"/>
      <c r="EGI11" s="124"/>
      <c r="EGJ11" s="124"/>
      <c r="EGK11" s="124"/>
      <c r="EGL11" s="124"/>
      <c r="EGM11" s="124"/>
      <c r="EGN11" s="124"/>
      <c r="EGO11" s="124"/>
      <c r="EGP11" s="124"/>
      <c r="EGQ11" s="124"/>
      <c r="EGR11" s="124"/>
      <c r="EGS11" s="124"/>
      <c r="EGT11" s="124"/>
      <c r="EGU11" s="124"/>
      <c r="EGV11" s="124"/>
      <c r="EGW11" s="124"/>
      <c r="EGX11" s="124"/>
      <c r="EGY11" s="124"/>
      <c r="EGZ11" s="124"/>
      <c r="EHA11" s="124"/>
      <c r="EHB11" s="124"/>
      <c r="EHC11" s="124"/>
      <c r="EHD11" s="124"/>
      <c r="EHE11" s="124"/>
      <c r="EHF11" s="124"/>
      <c r="EHG11" s="124"/>
      <c r="EHH11" s="124"/>
      <c r="EHI11" s="124"/>
      <c r="EHJ11" s="124"/>
      <c r="EHK11" s="124"/>
      <c r="EHL11" s="124"/>
      <c r="EHM11" s="124"/>
      <c r="EHN11" s="124"/>
      <c r="EHO11" s="124"/>
      <c r="EHP11" s="124"/>
      <c r="EHQ11" s="124"/>
      <c r="EHR11" s="124"/>
      <c r="EHS11" s="124"/>
      <c r="EHT11" s="124"/>
      <c r="EHU11" s="124"/>
      <c r="EHV11" s="124"/>
      <c r="EHW11" s="124"/>
      <c r="EHX11" s="124"/>
      <c r="EHY11" s="124"/>
      <c r="EHZ11" s="124"/>
      <c r="EIA11" s="124"/>
      <c r="EIB11" s="124"/>
      <c r="EIC11" s="124"/>
      <c r="EID11" s="124"/>
      <c r="EIE11" s="124"/>
      <c r="EIF11" s="124"/>
      <c r="EIG11" s="124"/>
      <c r="EIH11" s="124"/>
      <c r="EII11" s="124"/>
      <c r="EIJ11" s="124"/>
      <c r="EIK11" s="124"/>
      <c r="EIL11" s="124"/>
      <c r="EIM11" s="124"/>
      <c r="EIN11" s="124"/>
      <c r="EIO11" s="124"/>
      <c r="EIP11" s="124"/>
      <c r="EIQ11" s="124"/>
      <c r="EIR11" s="124"/>
      <c r="EIS11" s="124"/>
      <c r="EIT11" s="124"/>
      <c r="EIU11" s="124"/>
      <c r="EIV11" s="124"/>
      <c r="EIW11" s="124"/>
      <c r="EIX11" s="124"/>
      <c r="EIY11" s="124"/>
      <c r="EIZ11" s="124"/>
      <c r="EJA11" s="124"/>
      <c r="EJB11" s="124"/>
      <c r="EJC11" s="124"/>
      <c r="EJD11" s="124"/>
      <c r="EJE11" s="124"/>
      <c r="EJF11" s="124"/>
      <c r="EJG11" s="124"/>
      <c r="EJH11" s="124"/>
      <c r="EJI11" s="124"/>
      <c r="EJJ11" s="124"/>
      <c r="EJK11" s="124"/>
      <c r="EJL11" s="124"/>
      <c r="EJM11" s="124"/>
      <c r="EJN11" s="124"/>
      <c r="EJO11" s="124"/>
      <c r="EJP11" s="124"/>
      <c r="EJQ11" s="124"/>
      <c r="EJR11" s="124"/>
      <c r="EJS11" s="124"/>
      <c r="EJT11" s="124"/>
      <c r="EJU11" s="124"/>
      <c r="EJV11" s="124"/>
      <c r="EJW11" s="124"/>
      <c r="EJX11" s="124"/>
      <c r="EJY11" s="124"/>
      <c r="EJZ11" s="124"/>
      <c r="EKA11" s="124"/>
      <c r="EKB11" s="124"/>
      <c r="EKC11" s="124"/>
      <c r="EKD11" s="124"/>
      <c r="EKE11" s="124"/>
      <c r="EKF11" s="124"/>
      <c r="EKG11" s="124"/>
      <c r="EKH11" s="124"/>
      <c r="EKI11" s="124"/>
      <c r="EKJ11" s="124"/>
      <c r="EKK11" s="124"/>
      <c r="EKL11" s="124"/>
      <c r="EKM11" s="124"/>
      <c r="EKN11" s="124"/>
      <c r="EKO11" s="124"/>
      <c r="EKP11" s="124"/>
      <c r="EKQ11" s="124"/>
      <c r="EKR11" s="124"/>
      <c r="EKS11" s="124"/>
      <c r="EKT11" s="124"/>
      <c r="EKU11" s="124"/>
      <c r="EKV11" s="124"/>
      <c r="EKW11" s="124"/>
      <c r="EKX11" s="124"/>
      <c r="EKY11" s="124"/>
      <c r="EKZ11" s="124"/>
      <c r="ELA11" s="124"/>
      <c r="ELB11" s="124"/>
      <c r="ELC11" s="124"/>
      <c r="ELD11" s="124"/>
      <c r="ELE11" s="124"/>
      <c r="ELF11" s="124"/>
      <c r="ELG11" s="124"/>
      <c r="ELH11" s="124"/>
      <c r="ELI11" s="124"/>
      <c r="ELJ11" s="124"/>
      <c r="ELK11" s="124"/>
      <c r="ELL11" s="124"/>
      <c r="ELM11" s="124"/>
      <c r="ELN11" s="124"/>
      <c r="ELO11" s="124"/>
      <c r="ELP11" s="124"/>
      <c r="ELQ11" s="124"/>
      <c r="ELR11" s="124"/>
      <c r="ELS11" s="124"/>
      <c r="ELT11" s="124"/>
      <c r="ELU11" s="124"/>
      <c r="ELV11" s="124"/>
      <c r="ELW11" s="124"/>
      <c r="ELX11" s="124"/>
      <c r="ELY11" s="124"/>
      <c r="ELZ11" s="124"/>
      <c r="EMA11" s="124"/>
      <c r="EMB11" s="124"/>
      <c r="EMC11" s="124"/>
      <c r="EMD11" s="124"/>
      <c r="EME11" s="124"/>
      <c r="EMF11" s="124"/>
      <c r="EMG11" s="124"/>
      <c r="EMH11" s="124"/>
      <c r="EMI11" s="124"/>
      <c r="EMJ11" s="124"/>
      <c r="EMK11" s="124"/>
      <c r="EML11" s="124"/>
      <c r="EMM11" s="124"/>
      <c r="EMN11" s="124"/>
      <c r="EMO11" s="124"/>
      <c r="EMP11" s="124"/>
      <c r="EMQ11" s="124"/>
      <c r="EMR11" s="124"/>
      <c r="EMS11" s="124"/>
      <c r="EMT11" s="124"/>
      <c r="EMU11" s="124"/>
      <c r="EMV11" s="124"/>
      <c r="EMW11" s="124"/>
      <c r="EMX11" s="124"/>
      <c r="EMY11" s="124"/>
      <c r="EMZ11" s="124"/>
      <c r="ENA11" s="124"/>
      <c r="ENB11" s="124"/>
      <c r="ENC11" s="124"/>
      <c r="END11" s="124"/>
      <c r="ENE11" s="124"/>
      <c r="ENF11" s="124"/>
      <c r="ENG11" s="124"/>
      <c r="ENH11" s="124"/>
      <c r="ENI11" s="124"/>
      <c r="ENJ11" s="124"/>
      <c r="ENK11" s="124"/>
      <c r="ENL11" s="124"/>
      <c r="ENM11" s="124"/>
      <c r="ENN11" s="124"/>
      <c r="ENO11" s="124"/>
      <c r="ENP11" s="124"/>
      <c r="ENQ11" s="124"/>
      <c r="ENR11" s="124"/>
      <c r="ENS11" s="124"/>
      <c r="ENT11" s="124"/>
      <c r="ENU11" s="124"/>
      <c r="ENV11" s="124"/>
      <c r="ENW11" s="124"/>
      <c r="ENX11" s="124"/>
      <c r="ENY11" s="124"/>
      <c r="ENZ11" s="124"/>
      <c r="EOA11" s="124"/>
      <c r="EOB11" s="124"/>
      <c r="EOC11" s="124"/>
      <c r="EOD11" s="124"/>
      <c r="EOE11" s="124"/>
      <c r="EOF11" s="124"/>
      <c r="EOG11" s="124"/>
      <c r="EOH11" s="124"/>
      <c r="EOI11" s="124"/>
      <c r="EOJ11" s="124"/>
      <c r="EOK11" s="124"/>
      <c r="EOL11" s="124"/>
      <c r="EOM11" s="124"/>
      <c r="EON11" s="124"/>
      <c r="EOO11" s="124"/>
      <c r="EOP11" s="124"/>
      <c r="EOQ11" s="124"/>
      <c r="EOR11" s="124"/>
      <c r="EOS11" s="124"/>
      <c r="EOT11" s="124"/>
      <c r="EOU11" s="124"/>
      <c r="EOV11" s="124"/>
      <c r="EOW11" s="124"/>
      <c r="EOX11" s="124"/>
      <c r="EOY11" s="124"/>
      <c r="EOZ11" s="124"/>
      <c r="EPA11" s="124"/>
      <c r="EPB11" s="124"/>
      <c r="EPC11" s="124"/>
      <c r="EPD11" s="124"/>
      <c r="EPE11" s="124"/>
      <c r="EPF11" s="124"/>
      <c r="EPG11" s="124"/>
      <c r="EPH11" s="124"/>
      <c r="EPI11" s="124"/>
      <c r="EPJ11" s="124"/>
      <c r="EPK11" s="124"/>
      <c r="EPL11" s="124"/>
      <c r="EPM11" s="124"/>
      <c r="EPN11" s="124"/>
      <c r="EPO11" s="124"/>
      <c r="EPP11" s="124"/>
      <c r="EPQ11" s="124"/>
      <c r="EPR11" s="124"/>
      <c r="EPS11" s="124"/>
      <c r="EPT11" s="124"/>
      <c r="EPU11" s="124"/>
      <c r="EPV11" s="124"/>
      <c r="EPW11" s="124"/>
      <c r="EPX11" s="124"/>
      <c r="EPY11" s="124"/>
      <c r="EPZ11" s="124"/>
      <c r="EQA11" s="124"/>
      <c r="EQB11" s="124"/>
      <c r="EQC11" s="124"/>
      <c r="EQD11" s="124"/>
      <c r="EQE11" s="124"/>
      <c r="EQF11" s="124"/>
      <c r="EQG11" s="124"/>
      <c r="EQH11" s="124"/>
      <c r="EQI11" s="124"/>
      <c r="EQJ11" s="124"/>
      <c r="EQK11" s="124"/>
      <c r="EQL11" s="124"/>
      <c r="EQM11" s="124"/>
      <c r="EQN11" s="124"/>
      <c r="EQO11" s="124"/>
      <c r="EQP11" s="124"/>
      <c r="EQQ11" s="124"/>
      <c r="EQR11" s="124"/>
      <c r="EQS11" s="124"/>
      <c r="EQT11" s="124"/>
      <c r="EQU11" s="124"/>
      <c r="EQV11" s="124"/>
      <c r="EQW11" s="124"/>
      <c r="EQX11" s="124"/>
      <c r="EQY11" s="124"/>
      <c r="EQZ11" s="124"/>
      <c r="ERA11" s="124"/>
      <c r="ERB11" s="124"/>
      <c r="ERC11" s="124"/>
      <c r="ERD11" s="124"/>
      <c r="ERE11" s="124"/>
      <c r="ERF11" s="124"/>
      <c r="ERG11" s="124"/>
      <c r="ERH11" s="124"/>
      <c r="ERI11" s="124"/>
      <c r="ERJ11" s="124"/>
      <c r="ERK11" s="124"/>
      <c r="ERL11" s="124"/>
      <c r="ERM11" s="124"/>
      <c r="ERN11" s="124"/>
      <c r="ERO11" s="124"/>
      <c r="ERP11" s="124"/>
      <c r="ERQ11" s="124"/>
      <c r="ERR11" s="124"/>
      <c r="ERS11" s="124"/>
      <c r="ERT11" s="124"/>
      <c r="ERU11" s="124"/>
      <c r="ERV11" s="124"/>
      <c r="ERW11" s="124"/>
      <c r="ERX11" s="124"/>
      <c r="ERY11" s="124"/>
      <c r="ERZ11" s="124"/>
      <c r="ESA11" s="124"/>
      <c r="ESB11" s="124"/>
      <c r="ESC11" s="124"/>
      <c r="ESD11" s="124"/>
      <c r="ESE11" s="124"/>
      <c r="ESF11" s="124"/>
      <c r="ESG11" s="124"/>
      <c r="ESH11" s="124"/>
      <c r="ESI11" s="124"/>
      <c r="ESJ11" s="124"/>
      <c r="ESK11" s="124"/>
      <c r="ESL11" s="124"/>
      <c r="ESM11" s="124"/>
      <c r="ESN11" s="124"/>
      <c r="ESO11" s="124"/>
      <c r="ESP11" s="124"/>
      <c r="ESQ11" s="124"/>
      <c r="ESR11" s="124"/>
      <c r="ESS11" s="124"/>
      <c r="EST11" s="124"/>
      <c r="ESU11" s="124"/>
      <c r="ESV11" s="124"/>
      <c r="ESW11" s="124"/>
      <c r="ESX11" s="124"/>
      <c r="ESY11" s="124"/>
      <c r="ESZ11" s="124"/>
      <c r="ETA11" s="124"/>
      <c r="ETB11" s="124"/>
      <c r="ETC11" s="124"/>
      <c r="ETD11" s="124"/>
      <c r="ETE11" s="124"/>
      <c r="ETF11" s="124"/>
      <c r="ETG11" s="124"/>
      <c r="ETH11" s="124"/>
      <c r="ETI11" s="124"/>
      <c r="ETJ11" s="124"/>
      <c r="ETK11" s="124"/>
      <c r="ETL11" s="124"/>
      <c r="ETM11" s="124"/>
      <c r="ETN11" s="124"/>
      <c r="ETO11" s="124"/>
      <c r="ETP11" s="124"/>
      <c r="ETQ11" s="124"/>
      <c r="ETR11" s="124"/>
      <c r="ETS11" s="124"/>
      <c r="ETT11" s="124"/>
      <c r="ETU11" s="124"/>
      <c r="ETV11" s="124"/>
      <c r="ETW11" s="124"/>
      <c r="ETX11" s="124"/>
      <c r="ETY11" s="124"/>
      <c r="ETZ11" s="124"/>
      <c r="EUA11" s="124"/>
      <c r="EUB11" s="124"/>
      <c r="EUC11" s="124"/>
      <c r="EUD11" s="124"/>
      <c r="EUE11" s="124"/>
      <c r="EUF11" s="124"/>
      <c r="EUG11" s="124"/>
      <c r="EUH11" s="124"/>
      <c r="EUI11" s="124"/>
      <c r="EUJ11" s="124"/>
      <c r="EUK11" s="124"/>
      <c r="EUL11" s="124"/>
      <c r="EUM11" s="124"/>
      <c r="EUN11" s="124"/>
      <c r="EUO11" s="124"/>
      <c r="EUP11" s="124"/>
      <c r="EUQ11" s="124"/>
      <c r="EUR11" s="124"/>
      <c r="EUS11" s="124"/>
      <c r="EUT11" s="124"/>
      <c r="EUU11" s="124"/>
      <c r="EUV11" s="124"/>
      <c r="EUW11" s="124"/>
      <c r="EUX11" s="124"/>
      <c r="EUY11" s="124"/>
      <c r="EUZ11" s="124"/>
      <c r="EVA11" s="124"/>
      <c r="EVB11" s="124"/>
      <c r="EVC11" s="124"/>
      <c r="EVD11" s="124"/>
      <c r="EVE11" s="124"/>
      <c r="EVF11" s="124"/>
      <c r="EVG11" s="124"/>
      <c r="EVH11" s="124"/>
      <c r="EVI11" s="124"/>
      <c r="EVJ11" s="124"/>
      <c r="EVK11" s="124"/>
      <c r="EVL11" s="124"/>
      <c r="EVM11" s="124"/>
      <c r="EVN11" s="124"/>
      <c r="EVO11" s="124"/>
      <c r="EVP11" s="124"/>
      <c r="EVQ11" s="124"/>
      <c r="EVR11" s="124"/>
      <c r="EVS11" s="124"/>
      <c r="EVT11" s="124"/>
      <c r="EVU11" s="124"/>
      <c r="EVV11" s="124"/>
      <c r="EVW11" s="124"/>
      <c r="EVX11" s="124"/>
      <c r="EVY11" s="124"/>
      <c r="EVZ11" s="124"/>
      <c r="EWA11" s="124"/>
      <c r="EWB11" s="124"/>
      <c r="EWC11" s="124"/>
      <c r="EWD11" s="124"/>
      <c r="EWE11" s="124"/>
      <c r="EWF11" s="124"/>
      <c r="EWG11" s="124"/>
      <c r="EWH11" s="124"/>
      <c r="EWI11" s="124"/>
      <c r="EWJ11" s="124"/>
      <c r="EWK11" s="124"/>
      <c r="EWL11" s="124"/>
      <c r="EWM11" s="124"/>
      <c r="EWN11" s="124"/>
      <c r="EWO11" s="124"/>
      <c r="EWP11" s="124"/>
      <c r="EWQ11" s="124"/>
      <c r="EWR11" s="124"/>
      <c r="EWS11" s="124"/>
      <c r="EWT11" s="124"/>
      <c r="EWU11" s="124"/>
      <c r="EWV11" s="124"/>
      <c r="EWW11" s="124"/>
      <c r="EWX11" s="124"/>
      <c r="EWY11" s="124"/>
      <c r="EWZ11" s="124"/>
      <c r="EXA11" s="124"/>
      <c r="EXB11" s="124"/>
      <c r="EXC11" s="124"/>
      <c r="EXD11" s="124"/>
      <c r="EXE11" s="124"/>
      <c r="EXF11" s="124"/>
      <c r="EXG11" s="124"/>
      <c r="EXH11" s="124"/>
      <c r="EXI11" s="124"/>
      <c r="EXJ11" s="124"/>
      <c r="EXK11" s="124"/>
      <c r="EXL11" s="124"/>
      <c r="EXM11" s="124"/>
      <c r="EXN11" s="124"/>
      <c r="EXO11" s="124"/>
      <c r="EXP11" s="124"/>
      <c r="EXQ11" s="124"/>
      <c r="EXR11" s="124"/>
      <c r="EXS11" s="124"/>
      <c r="EXT11" s="124"/>
      <c r="EXU11" s="124"/>
      <c r="EXV11" s="124"/>
      <c r="EXW11" s="124"/>
      <c r="EXX11" s="124"/>
      <c r="EXY11" s="124"/>
      <c r="EXZ11" s="124"/>
      <c r="EYA11" s="124"/>
      <c r="EYB11" s="124"/>
      <c r="EYC11" s="124"/>
      <c r="EYD11" s="124"/>
      <c r="EYE11" s="124"/>
      <c r="EYF11" s="124"/>
      <c r="EYG11" s="124"/>
      <c r="EYH11" s="124"/>
      <c r="EYI11" s="124"/>
      <c r="EYJ11" s="124"/>
      <c r="EYK11" s="124"/>
      <c r="EYL11" s="124"/>
      <c r="EYM11" s="124"/>
      <c r="EYN11" s="124"/>
      <c r="EYO11" s="124"/>
      <c r="EYP11" s="124"/>
      <c r="EYQ11" s="124"/>
      <c r="EYR11" s="124"/>
      <c r="EYS11" s="124"/>
      <c r="EYT11" s="124"/>
      <c r="EYU11" s="124"/>
      <c r="EYV11" s="124"/>
      <c r="EYW11" s="124"/>
      <c r="EYX11" s="124"/>
      <c r="EYY11" s="124"/>
      <c r="EYZ11" s="124"/>
      <c r="EZA11" s="124"/>
      <c r="EZB11" s="124"/>
      <c r="EZC11" s="124"/>
      <c r="EZD11" s="124"/>
      <c r="EZE11" s="124"/>
      <c r="EZF11" s="124"/>
      <c r="EZG11" s="124"/>
      <c r="EZH11" s="124"/>
      <c r="EZI11" s="124"/>
      <c r="EZJ11" s="124"/>
      <c r="EZK11" s="124"/>
      <c r="EZL11" s="124"/>
      <c r="EZM11" s="124"/>
      <c r="EZN11" s="124"/>
      <c r="EZO11" s="124"/>
      <c r="EZP11" s="124"/>
      <c r="EZQ11" s="124"/>
      <c r="EZR11" s="124"/>
      <c r="EZS11" s="124"/>
      <c r="EZT11" s="124"/>
      <c r="EZU11" s="124"/>
      <c r="EZV11" s="124"/>
      <c r="EZW11" s="124"/>
      <c r="EZX11" s="124"/>
      <c r="EZY11" s="124"/>
      <c r="EZZ11" s="124"/>
      <c r="FAA11" s="124"/>
      <c r="FAB11" s="124"/>
      <c r="FAC11" s="124"/>
      <c r="FAD11" s="124"/>
      <c r="FAE11" s="124"/>
      <c r="FAF11" s="124"/>
      <c r="FAG11" s="124"/>
      <c r="FAH11" s="124"/>
      <c r="FAI11" s="124"/>
      <c r="FAJ11" s="124"/>
      <c r="FAK11" s="124"/>
      <c r="FAL11" s="124"/>
      <c r="FAM11" s="124"/>
      <c r="FAN11" s="124"/>
      <c r="FAO11" s="124"/>
      <c r="FAP11" s="124"/>
      <c r="FAQ11" s="124"/>
      <c r="FAR11" s="124"/>
      <c r="FAS11" s="124"/>
      <c r="FAT11" s="124"/>
      <c r="FAU11" s="124"/>
      <c r="FAV11" s="124"/>
      <c r="FAW11" s="124"/>
      <c r="FAX11" s="124"/>
      <c r="FAY11" s="124"/>
      <c r="FAZ11" s="124"/>
      <c r="FBA11" s="124"/>
      <c r="FBB11" s="124"/>
      <c r="FBC11" s="124"/>
      <c r="FBD11" s="124"/>
      <c r="FBE11" s="124"/>
      <c r="FBF11" s="124"/>
      <c r="FBG11" s="124"/>
      <c r="FBH11" s="124"/>
      <c r="FBI11" s="124"/>
      <c r="FBJ11" s="124"/>
      <c r="FBK11" s="124"/>
      <c r="FBL11" s="124"/>
      <c r="FBM11" s="124"/>
      <c r="FBN11" s="124"/>
      <c r="FBO11" s="124"/>
      <c r="FBP11" s="124"/>
      <c r="FBQ11" s="124"/>
      <c r="FBR11" s="124"/>
      <c r="FBS11" s="124"/>
      <c r="FBT11" s="124"/>
      <c r="FBU11" s="124"/>
      <c r="FBV11" s="124"/>
      <c r="FBW11" s="124"/>
      <c r="FBX11" s="124"/>
      <c r="FBY11" s="124"/>
      <c r="FBZ11" s="124"/>
      <c r="FCA11" s="124"/>
      <c r="FCB11" s="124"/>
      <c r="FCC11" s="124"/>
      <c r="FCD11" s="124"/>
      <c r="FCE11" s="124"/>
      <c r="FCF11" s="124"/>
      <c r="FCG11" s="124"/>
      <c r="FCH11" s="124"/>
      <c r="FCI11" s="124"/>
      <c r="FCJ11" s="124"/>
      <c r="FCK11" s="124"/>
      <c r="FCL11" s="124"/>
      <c r="FCM11" s="124"/>
      <c r="FCN11" s="124"/>
      <c r="FCO11" s="124"/>
      <c r="FCP11" s="124"/>
      <c r="FCQ11" s="124"/>
      <c r="FCR11" s="124"/>
      <c r="FCS11" s="124"/>
      <c r="FCT11" s="124"/>
      <c r="FCU11" s="124"/>
      <c r="FCV11" s="124"/>
      <c r="FCW11" s="124"/>
      <c r="FCX11" s="124"/>
      <c r="FCY11" s="124"/>
      <c r="FCZ11" s="124"/>
      <c r="FDA11" s="124"/>
      <c r="FDB11" s="124"/>
      <c r="FDC11" s="124"/>
      <c r="FDD11" s="124"/>
      <c r="FDE11" s="124"/>
      <c r="FDF11" s="124"/>
      <c r="FDG11" s="124"/>
      <c r="FDH11" s="124"/>
      <c r="FDI11" s="124"/>
      <c r="FDJ11" s="124"/>
      <c r="FDK11" s="124"/>
      <c r="FDL11" s="124"/>
      <c r="FDM11" s="124"/>
      <c r="FDN11" s="124"/>
      <c r="FDO11" s="124"/>
      <c r="FDP11" s="124"/>
      <c r="FDQ11" s="124"/>
      <c r="FDR11" s="124"/>
      <c r="FDS11" s="124"/>
      <c r="FDT11" s="124"/>
      <c r="FDU11" s="124"/>
      <c r="FDV11" s="124"/>
      <c r="FDW11" s="124"/>
      <c r="FDX11" s="124"/>
      <c r="FDY11" s="124"/>
      <c r="FDZ11" s="124"/>
      <c r="FEA11" s="124"/>
      <c r="FEB11" s="124"/>
      <c r="FEC11" s="124"/>
      <c r="FED11" s="124"/>
      <c r="FEE11" s="124"/>
      <c r="FEF11" s="124"/>
      <c r="FEG11" s="124"/>
      <c r="FEH11" s="124"/>
      <c r="FEI11" s="124"/>
      <c r="FEJ11" s="124"/>
      <c r="FEK11" s="124"/>
      <c r="FEL11" s="124"/>
      <c r="FEM11" s="124"/>
      <c r="FEN11" s="124"/>
      <c r="FEO11" s="124"/>
      <c r="FEP11" s="124"/>
      <c r="FEQ11" s="124"/>
      <c r="FER11" s="124"/>
      <c r="FES11" s="124"/>
      <c r="FET11" s="124"/>
      <c r="FEU11" s="124"/>
      <c r="FEV11" s="124"/>
      <c r="FEW11" s="124"/>
      <c r="FEX11" s="124"/>
      <c r="FEY11" s="124"/>
      <c r="FEZ11" s="124"/>
      <c r="FFA11" s="124"/>
      <c r="FFB11" s="124"/>
      <c r="FFC11" s="124"/>
      <c r="FFD11" s="124"/>
      <c r="FFE11" s="124"/>
      <c r="FFF11" s="124"/>
      <c r="FFG11" s="124"/>
      <c r="FFH11" s="124"/>
      <c r="FFI11" s="124"/>
      <c r="FFJ11" s="124"/>
      <c r="FFK11" s="124"/>
      <c r="FFL11" s="124"/>
      <c r="FFM11" s="124"/>
      <c r="FFN11" s="124"/>
      <c r="FFO11" s="124"/>
      <c r="FFP11" s="124"/>
      <c r="FFQ11" s="124"/>
      <c r="FFR11" s="124"/>
      <c r="FFS11" s="124"/>
      <c r="FFT11" s="124"/>
      <c r="FFU11" s="124"/>
      <c r="FFV11" s="124"/>
      <c r="FFW11" s="124"/>
      <c r="FFX11" s="124"/>
      <c r="FFY11" s="124"/>
      <c r="FFZ11" s="124"/>
      <c r="FGA11" s="124"/>
      <c r="FGB11" s="124"/>
      <c r="FGC11" s="124"/>
      <c r="FGD11" s="124"/>
      <c r="FGE11" s="124"/>
      <c r="FGF11" s="124"/>
      <c r="FGG11" s="124"/>
      <c r="FGH11" s="124"/>
      <c r="FGI11" s="124"/>
      <c r="FGJ11" s="124"/>
      <c r="FGK11" s="124"/>
      <c r="FGL11" s="124"/>
      <c r="FGM11" s="124"/>
      <c r="FGN11" s="124"/>
      <c r="FGO11" s="124"/>
      <c r="FGP11" s="124"/>
      <c r="FGQ11" s="124"/>
      <c r="FGR11" s="124"/>
      <c r="FGS11" s="124"/>
      <c r="FGT11" s="124"/>
      <c r="FGU11" s="124"/>
      <c r="FGV11" s="124"/>
      <c r="FGW11" s="124"/>
      <c r="FGX11" s="124"/>
      <c r="FGY11" s="124"/>
      <c r="FGZ11" s="124"/>
      <c r="FHA11" s="124"/>
      <c r="FHB11" s="124"/>
      <c r="FHC11" s="124"/>
      <c r="FHD11" s="124"/>
      <c r="FHE11" s="124"/>
      <c r="FHF11" s="124"/>
      <c r="FHG11" s="124"/>
      <c r="FHH11" s="124"/>
      <c r="FHI11" s="124"/>
      <c r="FHJ11" s="124"/>
      <c r="FHK11" s="124"/>
      <c r="FHL11" s="124"/>
      <c r="FHM11" s="124"/>
      <c r="FHN11" s="124"/>
      <c r="FHO11" s="124"/>
      <c r="FHP11" s="124"/>
      <c r="FHQ11" s="124"/>
      <c r="FHR11" s="124"/>
      <c r="FHS11" s="124"/>
      <c r="FHT11" s="124"/>
      <c r="FHU11" s="124"/>
      <c r="FHV11" s="124"/>
      <c r="FHW11" s="124"/>
      <c r="FHX11" s="124"/>
      <c r="FHY11" s="124"/>
      <c r="FHZ11" s="124"/>
      <c r="FIA11" s="124"/>
      <c r="FIB11" s="124"/>
      <c r="FIC11" s="124"/>
      <c r="FID11" s="124"/>
      <c r="FIE11" s="124"/>
      <c r="FIF11" s="124"/>
      <c r="FIG11" s="124"/>
      <c r="FIH11" s="124"/>
      <c r="FII11" s="124"/>
      <c r="FIJ11" s="124"/>
      <c r="FIK11" s="124"/>
      <c r="FIL11" s="124"/>
      <c r="FIM11" s="124"/>
      <c r="FIN11" s="124"/>
      <c r="FIO11" s="124"/>
      <c r="FIP11" s="124"/>
      <c r="FIQ11" s="124"/>
      <c r="FIR11" s="124"/>
      <c r="FIS11" s="124"/>
      <c r="FIT11" s="124"/>
      <c r="FIU11" s="124"/>
      <c r="FIV11" s="124"/>
      <c r="FIW11" s="124"/>
      <c r="FIX11" s="124"/>
      <c r="FIY11" s="124"/>
      <c r="FIZ11" s="124"/>
      <c r="FJA11" s="124"/>
      <c r="FJB11" s="124"/>
      <c r="FJC11" s="124"/>
      <c r="FJD11" s="124"/>
      <c r="FJE11" s="124"/>
      <c r="FJF11" s="124"/>
      <c r="FJG11" s="124"/>
      <c r="FJH11" s="124"/>
      <c r="FJI11" s="124"/>
      <c r="FJJ11" s="124"/>
      <c r="FJK11" s="124"/>
      <c r="FJL11" s="124"/>
      <c r="FJM11" s="124"/>
      <c r="FJN11" s="124"/>
      <c r="FJO11" s="124"/>
      <c r="FJP11" s="124"/>
      <c r="FJQ11" s="124"/>
      <c r="FJR11" s="124"/>
      <c r="FJS11" s="124"/>
      <c r="FJT11" s="124"/>
      <c r="FJU11" s="124"/>
      <c r="FJV11" s="124"/>
      <c r="FJW11" s="124"/>
      <c r="FJX11" s="124"/>
      <c r="FJY11" s="124"/>
      <c r="FJZ11" s="124"/>
      <c r="FKA11" s="124"/>
      <c r="FKB11" s="124"/>
      <c r="FKC11" s="124"/>
      <c r="FKD11" s="124"/>
      <c r="FKE11" s="124"/>
      <c r="FKF11" s="124"/>
      <c r="FKG11" s="124"/>
      <c r="FKH11" s="124"/>
      <c r="FKI11" s="124"/>
      <c r="FKJ11" s="124"/>
      <c r="FKK11" s="124"/>
      <c r="FKL11" s="124"/>
      <c r="FKM11" s="124"/>
      <c r="FKN11" s="124"/>
      <c r="FKO11" s="124"/>
      <c r="FKP11" s="124"/>
      <c r="FKQ11" s="124"/>
      <c r="FKR11" s="124"/>
      <c r="FKS11" s="124"/>
      <c r="FKT11" s="124"/>
      <c r="FKU11" s="124"/>
      <c r="FKV11" s="124"/>
      <c r="FKW11" s="124"/>
      <c r="FKX11" s="124"/>
      <c r="FKY11" s="124"/>
      <c r="FKZ11" s="124"/>
      <c r="FLA11" s="124"/>
      <c r="FLB11" s="124"/>
      <c r="FLC11" s="124"/>
      <c r="FLD11" s="124"/>
      <c r="FLE11" s="124"/>
      <c r="FLF11" s="124"/>
      <c r="FLG11" s="124"/>
      <c r="FLH11" s="124"/>
      <c r="FLI11" s="124"/>
      <c r="FLJ11" s="124"/>
      <c r="FLK11" s="124"/>
      <c r="FLL11" s="124"/>
      <c r="FLM11" s="124"/>
      <c r="FLN11" s="124"/>
      <c r="FLO11" s="124"/>
      <c r="FLP11" s="124"/>
      <c r="FLQ11" s="124"/>
      <c r="FLR11" s="124"/>
      <c r="FLS11" s="124"/>
      <c r="FLT11" s="124"/>
      <c r="FLU11" s="124"/>
      <c r="FLV11" s="124"/>
      <c r="FLW11" s="124"/>
      <c r="FLX11" s="124"/>
      <c r="FLY11" s="124"/>
      <c r="FLZ11" s="124"/>
      <c r="FMA11" s="124"/>
      <c r="FMB11" s="124"/>
      <c r="FMC11" s="124"/>
      <c r="FMD11" s="124"/>
      <c r="FME11" s="124"/>
      <c r="FMF11" s="124"/>
      <c r="FMG11" s="124"/>
      <c r="FMH11" s="124"/>
      <c r="FMI11" s="124"/>
      <c r="FMJ11" s="124"/>
      <c r="FMK11" s="124"/>
      <c r="FML11" s="124"/>
      <c r="FMM11" s="124"/>
      <c r="FMN11" s="124"/>
      <c r="FMO11" s="124"/>
      <c r="FMP11" s="124"/>
      <c r="FMQ11" s="124"/>
      <c r="FMR11" s="124"/>
      <c r="FMS11" s="124"/>
      <c r="FMT11" s="124"/>
      <c r="FMU11" s="124"/>
      <c r="FMV11" s="124"/>
      <c r="FMW11" s="124"/>
      <c r="FMX11" s="124"/>
      <c r="FMY11" s="124"/>
      <c r="FMZ11" s="124"/>
      <c r="FNA11" s="124"/>
      <c r="FNB11" s="124"/>
      <c r="FNC11" s="124"/>
      <c r="FND11" s="124"/>
      <c r="FNE11" s="124"/>
      <c r="FNF11" s="124"/>
      <c r="FNG11" s="124"/>
      <c r="FNH11" s="124"/>
      <c r="FNI11" s="124"/>
      <c r="FNJ11" s="124"/>
      <c r="FNK11" s="124"/>
      <c r="FNL11" s="124"/>
      <c r="FNM11" s="124"/>
      <c r="FNN11" s="124"/>
      <c r="FNO11" s="124"/>
      <c r="FNP11" s="124"/>
      <c r="FNQ11" s="124"/>
      <c r="FNR11" s="124"/>
      <c r="FNS11" s="124"/>
      <c r="FNT11" s="124"/>
      <c r="FNU11" s="124"/>
      <c r="FNV11" s="124"/>
      <c r="FNW11" s="124"/>
      <c r="FNX11" s="124"/>
      <c r="FNY11" s="124"/>
      <c r="FNZ11" s="124"/>
      <c r="FOA11" s="124"/>
      <c r="FOB11" s="124"/>
      <c r="FOC11" s="124"/>
      <c r="FOD11" s="124"/>
      <c r="FOE11" s="124"/>
      <c r="FOF11" s="124"/>
      <c r="FOG11" s="124"/>
      <c r="FOH11" s="124"/>
      <c r="FOI11" s="124"/>
      <c r="FOJ11" s="124"/>
      <c r="FOK11" s="124"/>
      <c r="FOL11" s="124"/>
      <c r="FOM11" s="124"/>
      <c r="FON11" s="124"/>
      <c r="FOO11" s="124"/>
      <c r="FOP11" s="124"/>
      <c r="FOQ11" s="124"/>
      <c r="FOR11" s="124"/>
      <c r="FOS11" s="124"/>
      <c r="FOT11" s="124"/>
      <c r="FOU11" s="124"/>
      <c r="FOV11" s="124"/>
      <c r="FOW11" s="124"/>
      <c r="FOX11" s="124"/>
      <c r="FOY11" s="124"/>
      <c r="FOZ11" s="124"/>
      <c r="FPA11" s="124"/>
      <c r="FPB11" s="124"/>
      <c r="FPC11" s="124"/>
      <c r="FPD11" s="124"/>
      <c r="FPE11" s="124"/>
      <c r="FPF11" s="124"/>
      <c r="FPG11" s="124"/>
      <c r="FPH11" s="124"/>
      <c r="FPI11" s="124"/>
      <c r="FPJ11" s="124"/>
      <c r="FPK11" s="124"/>
      <c r="FPL11" s="124"/>
      <c r="FPM11" s="124"/>
      <c r="FPN11" s="124"/>
      <c r="FPO11" s="124"/>
      <c r="FPP11" s="124"/>
      <c r="FPQ11" s="124"/>
      <c r="FPR11" s="124"/>
      <c r="FPS11" s="124"/>
      <c r="FPT11" s="124"/>
      <c r="FPU11" s="124"/>
      <c r="FPV11" s="124"/>
      <c r="FPW11" s="124"/>
      <c r="FPX11" s="124"/>
      <c r="FPY11" s="124"/>
      <c r="FPZ11" s="124"/>
      <c r="FQA11" s="124"/>
      <c r="FQB11" s="124"/>
      <c r="FQC11" s="124"/>
      <c r="FQD11" s="124"/>
      <c r="FQE11" s="124"/>
      <c r="FQF11" s="124"/>
      <c r="FQG11" s="124"/>
      <c r="FQH11" s="124"/>
      <c r="FQI11" s="124"/>
      <c r="FQJ11" s="124"/>
      <c r="FQK11" s="124"/>
      <c r="FQL11" s="124"/>
      <c r="FQM11" s="124"/>
      <c r="FQN11" s="124"/>
      <c r="FQO11" s="124"/>
      <c r="FQP11" s="124"/>
      <c r="FQQ11" s="124"/>
      <c r="FQR11" s="124"/>
      <c r="FQS11" s="124"/>
      <c r="FQT11" s="124"/>
      <c r="FQU11" s="124"/>
      <c r="FQV11" s="124"/>
      <c r="FQW11" s="124"/>
      <c r="FQX11" s="124"/>
      <c r="FQY11" s="124"/>
      <c r="FQZ11" s="124"/>
      <c r="FRA11" s="124"/>
      <c r="FRB11" s="124"/>
      <c r="FRC11" s="124"/>
      <c r="FRD11" s="124"/>
      <c r="FRE11" s="124"/>
      <c r="FRF11" s="124"/>
      <c r="FRG11" s="124"/>
      <c r="FRH11" s="124"/>
      <c r="FRI11" s="124"/>
      <c r="FRJ11" s="124"/>
      <c r="FRK11" s="124"/>
      <c r="FRL11" s="124"/>
      <c r="FRM11" s="124"/>
      <c r="FRN11" s="124"/>
      <c r="FRO11" s="124"/>
      <c r="FRP11" s="124"/>
      <c r="FRQ11" s="124"/>
      <c r="FRR11" s="124"/>
      <c r="FRS11" s="124"/>
      <c r="FRT11" s="124"/>
      <c r="FRU11" s="124"/>
      <c r="FRV11" s="124"/>
      <c r="FRW11" s="124"/>
      <c r="FRX11" s="124"/>
      <c r="FRY11" s="124"/>
      <c r="FRZ11" s="124"/>
      <c r="FSA11" s="124"/>
      <c r="FSB11" s="124"/>
      <c r="FSC11" s="124"/>
      <c r="FSD11" s="124"/>
      <c r="FSE11" s="124"/>
      <c r="FSF11" s="124"/>
      <c r="FSG11" s="124"/>
      <c r="FSH11" s="124"/>
      <c r="FSI11" s="124"/>
      <c r="FSJ11" s="124"/>
      <c r="FSK11" s="124"/>
      <c r="FSL11" s="124"/>
      <c r="FSM11" s="124"/>
      <c r="FSN11" s="124"/>
      <c r="FSO11" s="124"/>
      <c r="FSP11" s="124"/>
      <c r="FSQ11" s="124"/>
      <c r="FSR11" s="124"/>
      <c r="FSS11" s="124"/>
      <c r="FST11" s="124"/>
      <c r="FSU11" s="124"/>
      <c r="FSV11" s="124"/>
      <c r="FSW11" s="124"/>
      <c r="FSX11" s="124"/>
      <c r="FSY11" s="124"/>
      <c r="FSZ11" s="124"/>
      <c r="FTA11" s="124"/>
      <c r="FTB11" s="124"/>
      <c r="FTC11" s="124"/>
      <c r="FTD11" s="124"/>
      <c r="FTE11" s="124"/>
      <c r="FTF11" s="124"/>
      <c r="FTG11" s="124"/>
      <c r="FTH11" s="124"/>
      <c r="FTI11" s="124"/>
      <c r="FTJ11" s="124"/>
      <c r="FTK11" s="124"/>
      <c r="FTL11" s="124"/>
      <c r="FTM11" s="124"/>
      <c r="FTN11" s="124"/>
      <c r="FTO11" s="124"/>
      <c r="FTP11" s="124"/>
      <c r="FTQ11" s="124"/>
      <c r="FTR11" s="124"/>
      <c r="FTS11" s="124"/>
      <c r="FTT11" s="124"/>
      <c r="FTU11" s="124"/>
      <c r="FTV11" s="124"/>
      <c r="FTW11" s="124"/>
      <c r="FTX11" s="124"/>
      <c r="FTY11" s="124"/>
      <c r="FTZ11" s="124"/>
      <c r="FUA11" s="124"/>
      <c r="FUB11" s="124"/>
      <c r="FUC11" s="124"/>
      <c r="FUD11" s="124"/>
      <c r="FUE11" s="124"/>
      <c r="FUF11" s="124"/>
      <c r="FUG11" s="124"/>
      <c r="FUH11" s="124"/>
      <c r="FUI11" s="124"/>
      <c r="FUJ11" s="124"/>
      <c r="FUK11" s="124"/>
      <c r="FUL11" s="124"/>
      <c r="FUM11" s="124"/>
      <c r="FUN11" s="124"/>
      <c r="FUO11" s="124"/>
      <c r="FUP11" s="124"/>
      <c r="FUQ11" s="124"/>
      <c r="FUR11" s="124"/>
      <c r="FUS11" s="124"/>
      <c r="FUT11" s="124"/>
      <c r="FUU11" s="124"/>
      <c r="FUV11" s="124"/>
      <c r="FUW11" s="124"/>
      <c r="FUX11" s="124"/>
      <c r="FUY11" s="124"/>
      <c r="FUZ11" s="124"/>
      <c r="FVA11" s="124"/>
      <c r="FVB11" s="124"/>
      <c r="FVC11" s="124"/>
      <c r="FVD11" s="124"/>
      <c r="FVE11" s="124"/>
      <c r="FVF11" s="124"/>
      <c r="FVG11" s="124"/>
      <c r="FVH11" s="124"/>
      <c r="FVI11" s="124"/>
      <c r="FVJ11" s="124"/>
      <c r="FVK11" s="124"/>
      <c r="FVL11" s="124"/>
      <c r="FVM11" s="124"/>
      <c r="FVN11" s="124"/>
      <c r="FVO11" s="124"/>
      <c r="FVP11" s="124"/>
      <c r="FVQ11" s="124"/>
      <c r="FVR11" s="124"/>
      <c r="FVS11" s="124"/>
      <c r="FVT11" s="124"/>
      <c r="FVU11" s="124"/>
      <c r="FVV11" s="124"/>
      <c r="FVW11" s="124"/>
      <c r="FVX11" s="124"/>
      <c r="FVY11" s="124"/>
      <c r="FVZ11" s="124"/>
      <c r="FWA11" s="124"/>
      <c r="FWB11" s="124"/>
      <c r="FWC11" s="124"/>
      <c r="FWD11" s="124"/>
      <c r="FWE11" s="124"/>
      <c r="FWF11" s="124"/>
      <c r="FWG11" s="124"/>
      <c r="FWH11" s="124"/>
      <c r="FWI11" s="124"/>
      <c r="FWJ11" s="124"/>
      <c r="FWK11" s="124"/>
      <c r="FWL11" s="124"/>
      <c r="FWM11" s="124"/>
      <c r="FWN11" s="124"/>
      <c r="FWO11" s="124"/>
      <c r="FWP11" s="124"/>
      <c r="FWQ11" s="124"/>
      <c r="FWR11" s="124"/>
      <c r="FWS11" s="124"/>
      <c r="FWT11" s="124"/>
      <c r="FWU11" s="124"/>
      <c r="FWV11" s="124"/>
      <c r="FWW11" s="124"/>
      <c r="FWX11" s="124"/>
      <c r="FWY11" s="124"/>
      <c r="FWZ11" s="124"/>
      <c r="FXA11" s="124"/>
      <c r="FXB11" s="124"/>
      <c r="FXC11" s="124"/>
      <c r="FXD11" s="124"/>
      <c r="FXE11" s="124"/>
      <c r="FXF11" s="124"/>
      <c r="FXG11" s="124"/>
      <c r="FXH11" s="124"/>
      <c r="FXI11" s="124"/>
      <c r="FXJ11" s="124"/>
      <c r="FXK11" s="124"/>
      <c r="FXL11" s="124"/>
      <c r="FXM11" s="124"/>
      <c r="FXN11" s="124"/>
      <c r="FXO11" s="124"/>
      <c r="FXP11" s="124"/>
      <c r="FXQ11" s="124"/>
      <c r="FXR11" s="124"/>
      <c r="FXS11" s="124"/>
      <c r="FXT11" s="124"/>
      <c r="FXU11" s="124"/>
      <c r="FXV11" s="124"/>
      <c r="FXW11" s="124"/>
      <c r="FXX11" s="124"/>
      <c r="FXY11" s="124"/>
      <c r="FXZ11" s="124"/>
      <c r="FYA11" s="124"/>
      <c r="FYB11" s="124"/>
      <c r="FYC11" s="124"/>
      <c r="FYD11" s="124"/>
      <c r="FYE11" s="124"/>
      <c r="FYF11" s="124"/>
      <c r="FYG11" s="124"/>
      <c r="FYH11" s="124"/>
      <c r="FYI11" s="124"/>
      <c r="FYJ11" s="124"/>
      <c r="FYK11" s="124"/>
      <c r="FYL11" s="124"/>
      <c r="FYM11" s="124"/>
      <c r="FYN11" s="124"/>
      <c r="FYO11" s="124"/>
      <c r="FYP11" s="124"/>
      <c r="FYQ11" s="124"/>
      <c r="FYR11" s="124"/>
      <c r="FYS11" s="124"/>
      <c r="FYT11" s="124"/>
      <c r="FYU11" s="124"/>
      <c r="FYV11" s="124"/>
      <c r="FYW11" s="124"/>
      <c r="FYX11" s="124"/>
      <c r="FYY11" s="124"/>
      <c r="FYZ11" s="124"/>
      <c r="FZA11" s="124"/>
      <c r="FZB11" s="124"/>
      <c r="FZC11" s="124"/>
      <c r="FZD11" s="124"/>
      <c r="FZE11" s="124"/>
      <c r="FZF11" s="124"/>
      <c r="FZG11" s="124"/>
      <c r="FZH11" s="124"/>
      <c r="FZI11" s="124"/>
      <c r="FZJ11" s="124"/>
      <c r="FZK11" s="124"/>
      <c r="FZL11" s="124"/>
      <c r="FZM11" s="124"/>
      <c r="FZN11" s="124"/>
      <c r="FZO11" s="124"/>
      <c r="FZP11" s="124"/>
      <c r="FZQ11" s="124"/>
      <c r="FZR11" s="124"/>
      <c r="FZS11" s="124"/>
      <c r="FZT11" s="124"/>
      <c r="FZU11" s="124"/>
      <c r="FZV11" s="124"/>
      <c r="FZW11" s="124"/>
      <c r="FZX11" s="124"/>
      <c r="FZY11" s="124"/>
      <c r="FZZ11" s="124"/>
      <c r="GAA11" s="124"/>
      <c r="GAB11" s="124"/>
      <c r="GAC11" s="124"/>
      <c r="GAD11" s="124"/>
      <c r="GAE11" s="124"/>
      <c r="GAF11" s="124"/>
      <c r="GAG11" s="124"/>
      <c r="GAH11" s="124"/>
      <c r="GAI11" s="124"/>
      <c r="GAJ11" s="124"/>
      <c r="GAK11" s="124"/>
      <c r="GAL11" s="124"/>
      <c r="GAM11" s="124"/>
      <c r="GAN11" s="124"/>
      <c r="GAO11" s="124"/>
      <c r="GAP11" s="124"/>
      <c r="GAQ11" s="124"/>
      <c r="GAR11" s="124"/>
      <c r="GAS11" s="124"/>
      <c r="GAT11" s="124"/>
      <c r="GAU11" s="124"/>
      <c r="GAV11" s="124"/>
      <c r="GAW11" s="124"/>
      <c r="GAX11" s="124"/>
      <c r="GAY11" s="124"/>
      <c r="GAZ11" s="124"/>
      <c r="GBA11" s="124"/>
      <c r="GBB11" s="124"/>
      <c r="GBC11" s="124"/>
      <c r="GBD11" s="124"/>
      <c r="GBE11" s="124"/>
      <c r="GBF11" s="124"/>
      <c r="GBG11" s="124"/>
      <c r="GBH11" s="124"/>
      <c r="GBI11" s="124"/>
      <c r="GBJ11" s="124"/>
      <c r="GBK11" s="124"/>
      <c r="GBL11" s="124"/>
      <c r="GBM11" s="124"/>
      <c r="GBN11" s="124"/>
      <c r="GBO11" s="124"/>
      <c r="GBP11" s="124"/>
      <c r="GBQ11" s="124"/>
      <c r="GBR11" s="124"/>
      <c r="GBS11" s="124"/>
      <c r="GBT11" s="124"/>
      <c r="GBU11" s="124"/>
      <c r="GBV11" s="124"/>
      <c r="GBW11" s="124"/>
      <c r="GBX11" s="124"/>
      <c r="GBY11" s="124"/>
      <c r="GBZ11" s="124"/>
      <c r="GCA11" s="124"/>
      <c r="GCB11" s="124"/>
      <c r="GCC11" s="124"/>
      <c r="GCD11" s="124"/>
      <c r="GCE11" s="124"/>
      <c r="GCF11" s="124"/>
      <c r="GCG11" s="124"/>
      <c r="GCH11" s="124"/>
      <c r="GCI11" s="124"/>
      <c r="GCJ11" s="124"/>
      <c r="GCK11" s="124"/>
      <c r="GCL11" s="124"/>
      <c r="GCM11" s="124"/>
      <c r="GCN11" s="124"/>
      <c r="GCO11" s="124"/>
      <c r="GCP11" s="124"/>
      <c r="GCQ11" s="124"/>
      <c r="GCR11" s="124"/>
      <c r="GCS11" s="124"/>
      <c r="GCT11" s="124"/>
      <c r="GCU11" s="124"/>
      <c r="GCV11" s="124"/>
      <c r="GCW11" s="124"/>
      <c r="GCX11" s="124"/>
      <c r="GCY11" s="124"/>
      <c r="GCZ11" s="124"/>
      <c r="GDA11" s="124"/>
      <c r="GDB11" s="124"/>
      <c r="GDC11" s="124"/>
      <c r="GDD11" s="124"/>
      <c r="GDE11" s="124"/>
      <c r="GDF11" s="124"/>
      <c r="GDG11" s="124"/>
      <c r="GDH11" s="124"/>
      <c r="GDI11" s="124"/>
      <c r="GDJ11" s="124"/>
      <c r="GDK11" s="124"/>
      <c r="GDL11" s="124"/>
      <c r="GDM11" s="124"/>
      <c r="GDN11" s="124"/>
      <c r="GDO11" s="124"/>
      <c r="GDP11" s="124"/>
      <c r="GDQ11" s="124"/>
      <c r="GDR11" s="124"/>
      <c r="GDS11" s="124"/>
      <c r="GDT11" s="124"/>
      <c r="GDU11" s="124"/>
      <c r="GDV11" s="124"/>
      <c r="GDW11" s="124"/>
      <c r="GDX11" s="124"/>
      <c r="GDY11" s="124"/>
      <c r="GDZ11" s="124"/>
      <c r="GEA11" s="124"/>
      <c r="GEB11" s="124"/>
      <c r="GEC11" s="124"/>
      <c r="GED11" s="124"/>
      <c r="GEE11" s="124"/>
      <c r="GEF11" s="124"/>
      <c r="GEG11" s="124"/>
      <c r="GEH11" s="124"/>
      <c r="GEI11" s="124"/>
      <c r="GEJ11" s="124"/>
      <c r="GEK11" s="124"/>
      <c r="GEL11" s="124"/>
      <c r="GEM11" s="124"/>
      <c r="GEN11" s="124"/>
      <c r="GEO11" s="124"/>
      <c r="GEP11" s="124"/>
      <c r="GEQ11" s="124"/>
      <c r="GER11" s="124"/>
      <c r="GES11" s="124"/>
      <c r="GET11" s="124"/>
      <c r="GEU11" s="124"/>
      <c r="GEV11" s="124"/>
      <c r="GEW11" s="124"/>
      <c r="GEX11" s="124"/>
      <c r="GEY11" s="124"/>
      <c r="GEZ11" s="124"/>
      <c r="GFA11" s="124"/>
      <c r="GFB11" s="124"/>
      <c r="GFC11" s="124"/>
      <c r="GFD11" s="124"/>
      <c r="GFE11" s="124"/>
      <c r="GFF11" s="124"/>
      <c r="GFG11" s="124"/>
      <c r="GFH11" s="124"/>
      <c r="GFI11" s="124"/>
      <c r="GFJ11" s="124"/>
      <c r="GFK11" s="124"/>
      <c r="GFL11" s="124"/>
      <c r="GFM11" s="124"/>
      <c r="GFN11" s="124"/>
      <c r="GFO11" s="124"/>
      <c r="GFP11" s="124"/>
      <c r="GFQ11" s="124"/>
      <c r="GFR11" s="124"/>
      <c r="GFS11" s="124"/>
      <c r="GFT11" s="124"/>
      <c r="GFU11" s="124"/>
      <c r="GFV11" s="124"/>
      <c r="GFW11" s="124"/>
      <c r="GFX11" s="124"/>
      <c r="GFY11" s="124"/>
      <c r="GFZ11" s="124"/>
      <c r="GGA11" s="124"/>
      <c r="GGB11" s="124"/>
      <c r="GGC11" s="124"/>
      <c r="GGD11" s="124"/>
      <c r="GGE11" s="124"/>
      <c r="GGF11" s="124"/>
      <c r="GGG11" s="124"/>
      <c r="GGH11" s="124"/>
      <c r="GGI11" s="124"/>
      <c r="GGJ11" s="124"/>
      <c r="GGK11" s="124"/>
      <c r="GGL11" s="124"/>
      <c r="GGM11" s="124"/>
      <c r="GGN11" s="124"/>
      <c r="GGO11" s="124"/>
      <c r="GGP11" s="124"/>
      <c r="GGQ11" s="124"/>
      <c r="GGR11" s="124"/>
      <c r="GGS11" s="124"/>
      <c r="GGT11" s="124"/>
      <c r="GGU11" s="124"/>
      <c r="GGV11" s="124"/>
      <c r="GGW11" s="124"/>
      <c r="GGX11" s="124"/>
      <c r="GGY11" s="124"/>
      <c r="GGZ11" s="124"/>
      <c r="GHA11" s="124"/>
      <c r="GHB11" s="124"/>
      <c r="GHC11" s="124"/>
      <c r="GHD11" s="124"/>
      <c r="GHE11" s="124"/>
      <c r="GHF11" s="124"/>
      <c r="GHG11" s="124"/>
      <c r="GHH11" s="124"/>
      <c r="GHI11" s="124"/>
      <c r="GHJ11" s="124"/>
      <c r="GHK11" s="124"/>
      <c r="GHL11" s="124"/>
      <c r="GHM11" s="124"/>
      <c r="GHN11" s="124"/>
      <c r="GHO11" s="124"/>
      <c r="GHP11" s="124"/>
      <c r="GHQ11" s="124"/>
      <c r="GHR11" s="124"/>
      <c r="GHS11" s="124"/>
      <c r="GHT11" s="124"/>
      <c r="GHU11" s="124"/>
      <c r="GHV11" s="124"/>
      <c r="GHW11" s="124"/>
      <c r="GHX11" s="124"/>
      <c r="GHY11" s="124"/>
      <c r="GHZ11" s="124"/>
      <c r="GIA11" s="124"/>
      <c r="GIB11" s="124"/>
      <c r="GIC11" s="124"/>
      <c r="GID11" s="124"/>
      <c r="GIE11" s="124"/>
      <c r="GIF11" s="124"/>
      <c r="GIG11" s="124"/>
      <c r="GIH11" s="124"/>
      <c r="GII11" s="124"/>
      <c r="GIJ11" s="124"/>
      <c r="GIK11" s="124"/>
      <c r="GIL11" s="124"/>
      <c r="GIM11" s="124"/>
      <c r="GIN11" s="124"/>
      <c r="GIO11" s="124"/>
      <c r="GIP11" s="124"/>
      <c r="GIQ11" s="124"/>
      <c r="GIR11" s="124"/>
      <c r="GIS11" s="124"/>
      <c r="GIT11" s="124"/>
      <c r="GIU11" s="124"/>
      <c r="GIV11" s="124"/>
      <c r="GIW11" s="124"/>
      <c r="GIX11" s="124"/>
      <c r="GIY11" s="124"/>
      <c r="GIZ11" s="124"/>
      <c r="GJA11" s="124"/>
      <c r="GJB11" s="124"/>
      <c r="GJC11" s="124"/>
      <c r="GJD11" s="124"/>
      <c r="GJE11" s="124"/>
      <c r="GJF11" s="124"/>
      <c r="GJG11" s="124"/>
      <c r="GJH11" s="124"/>
      <c r="GJI11" s="124"/>
      <c r="GJJ11" s="124"/>
      <c r="GJK11" s="124"/>
      <c r="GJL11" s="124"/>
      <c r="GJM11" s="124"/>
      <c r="GJN11" s="124"/>
      <c r="GJO11" s="124"/>
      <c r="GJP11" s="124"/>
      <c r="GJQ11" s="124"/>
      <c r="GJR11" s="124"/>
      <c r="GJS11" s="124"/>
      <c r="GJT11" s="124"/>
      <c r="GJU11" s="124"/>
      <c r="GJV11" s="124"/>
      <c r="GJW11" s="124"/>
      <c r="GJX11" s="124"/>
      <c r="GJY11" s="124"/>
      <c r="GJZ11" s="124"/>
      <c r="GKA11" s="124"/>
      <c r="GKB11" s="124"/>
      <c r="GKC11" s="124"/>
      <c r="GKD11" s="124"/>
      <c r="GKE11" s="124"/>
      <c r="GKF11" s="124"/>
      <c r="GKG11" s="124"/>
      <c r="GKH11" s="124"/>
      <c r="GKI11" s="124"/>
      <c r="GKJ11" s="124"/>
      <c r="GKK11" s="124"/>
      <c r="GKL11" s="124"/>
      <c r="GKM11" s="124"/>
      <c r="GKN11" s="124"/>
      <c r="GKO11" s="124"/>
      <c r="GKP11" s="124"/>
      <c r="GKQ11" s="124"/>
      <c r="GKR11" s="124"/>
      <c r="GKS11" s="124"/>
      <c r="GKT11" s="124"/>
      <c r="GKU11" s="124"/>
      <c r="GKV11" s="124"/>
      <c r="GKW11" s="124"/>
      <c r="GKX11" s="124"/>
      <c r="GKY11" s="124"/>
      <c r="GKZ11" s="124"/>
      <c r="GLA11" s="124"/>
      <c r="GLB11" s="124"/>
      <c r="GLC11" s="124"/>
      <c r="GLD11" s="124"/>
      <c r="GLE11" s="124"/>
      <c r="GLF11" s="124"/>
      <c r="GLG11" s="124"/>
      <c r="GLH11" s="124"/>
      <c r="GLI11" s="124"/>
      <c r="GLJ11" s="124"/>
      <c r="GLK11" s="124"/>
      <c r="GLL11" s="124"/>
      <c r="GLM11" s="124"/>
      <c r="GLN11" s="124"/>
      <c r="GLO11" s="124"/>
      <c r="GLP11" s="124"/>
      <c r="GLQ11" s="124"/>
      <c r="GLR11" s="124"/>
      <c r="GLS11" s="124"/>
      <c r="GLT11" s="124"/>
      <c r="GLU11" s="124"/>
      <c r="GLV11" s="124"/>
      <c r="GLW11" s="124"/>
      <c r="GLX11" s="124"/>
      <c r="GLY11" s="124"/>
      <c r="GLZ11" s="124"/>
      <c r="GMA11" s="124"/>
      <c r="GMB11" s="124"/>
      <c r="GMC11" s="124"/>
      <c r="GMD11" s="124"/>
      <c r="GME11" s="124"/>
      <c r="GMF11" s="124"/>
      <c r="GMG11" s="124"/>
      <c r="GMH11" s="124"/>
      <c r="GMI11" s="124"/>
      <c r="GMJ11" s="124"/>
      <c r="GMK11" s="124"/>
      <c r="GML11" s="124"/>
      <c r="GMM11" s="124"/>
      <c r="GMN11" s="124"/>
      <c r="GMO11" s="124"/>
      <c r="GMP11" s="124"/>
      <c r="GMQ11" s="124"/>
      <c r="GMR11" s="124"/>
      <c r="GMS11" s="124"/>
      <c r="GMT11" s="124"/>
      <c r="GMU11" s="124"/>
      <c r="GMV11" s="124"/>
      <c r="GMW11" s="124"/>
      <c r="GMX11" s="124"/>
      <c r="GMY11" s="124"/>
      <c r="GMZ11" s="124"/>
      <c r="GNA11" s="124"/>
      <c r="GNB11" s="124"/>
      <c r="GNC11" s="124"/>
      <c r="GND11" s="124"/>
      <c r="GNE11" s="124"/>
      <c r="GNF11" s="124"/>
      <c r="GNG11" s="124"/>
      <c r="GNH11" s="124"/>
      <c r="GNI11" s="124"/>
      <c r="GNJ11" s="124"/>
      <c r="GNK11" s="124"/>
      <c r="GNL11" s="124"/>
      <c r="GNM11" s="124"/>
      <c r="GNN11" s="124"/>
      <c r="GNO11" s="124"/>
      <c r="GNP11" s="124"/>
      <c r="GNQ11" s="124"/>
      <c r="GNR11" s="124"/>
      <c r="GNS11" s="124"/>
      <c r="GNT11" s="124"/>
      <c r="GNU11" s="124"/>
      <c r="GNV11" s="124"/>
      <c r="GNW11" s="124"/>
      <c r="GNX11" s="124"/>
      <c r="GNY11" s="124"/>
      <c r="GNZ11" s="124"/>
      <c r="GOA11" s="124"/>
      <c r="GOB11" s="124"/>
      <c r="GOC11" s="124"/>
      <c r="GOD11" s="124"/>
      <c r="GOE11" s="124"/>
      <c r="GOF11" s="124"/>
      <c r="GOG11" s="124"/>
      <c r="GOH11" s="124"/>
      <c r="GOI11" s="124"/>
      <c r="GOJ11" s="124"/>
      <c r="GOK11" s="124"/>
      <c r="GOL11" s="124"/>
      <c r="GOM11" s="124"/>
      <c r="GON11" s="124"/>
      <c r="GOO11" s="124"/>
      <c r="GOP11" s="124"/>
      <c r="GOQ11" s="124"/>
      <c r="GOR11" s="124"/>
      <c r="GOS11" s="124"/>
      <c r="GOT11" s="124"/>
      <c r="GOU11" s="124"/>
      <c r="GOV11" s="124"/>
      <c r="GOW11" s="124"/>
      <c r="GOX11" s="124"/>
      <c r="GOY11" s="124"/>
      <c r="GOZ11" s="124"/>
      <c r="GPA11" s="124"/>
      <c r="GPB11" s="124"/>
      <c r="GPC11" s="124"/>
      <c r="GPD11" s="124"/>
      <c r="GPE11" s="124"/>
      <c r="GPF11" s="124"/>
      <c r="GPG11" s="124"/>
      <c r="GPH11" s="124"/>
      <c r="GPI11" s="124"/>
      <c r="GPJ11" s="124"/>
      <c r="GPK11" s="124"/>
      <c r="GPL11" s="124"/>
      <c r="GPM11" s="124"/>
      <c r="GPN11" s="124"/>
      <c r="GPO11" s="124"/>
      <c r="GPP11" s="124"/>
      <c r="GPQ11" s="124"/>
      <c r="GPR11" s="124"/>
      <c r="GPS11" s="124"/>
      <c r="GPT11" s="124"/>
      <c r="GPU11" s="124"/>
      <c r="GPV11" s="124"/>
      <c r="GPW11" s="124"/>
      <c r="GPX11" s="124"/>
      <c r="GPY11" s="124"/>
      <c r="GPZ11" s="124"/>
      <c r="GQA11" s="124"/>
      <c r="GQB11" s="124"/>
      <c r="GQC11" s="124"/>
      <c r="GQD11" s="124"/>
      <c r="GQE11" s="124"/>
      <c r="GQF11" s="124"/>
      <c r="GQG11" s="124"/>
      <c r="GQH11" s="124"/>
      <c r="GQI11" s="124"/>
      <c r="GQJ11" s="124"/>
      <c r="GQK11" s="124"/>
      <c r="GQL11" s="124"/>
      <c r="GQM11" s="124"/>
      <c r="GQN11" s="124"/>
      <c r="GQO11" s="124"/>
      <c r="GQP11" s="124"/>
      <c r="GQQ11" s="124"/>
      <c r="GQR11" s="124"/>
      <c r="GQS11" s="124"/>
      <c r="GQT11" s="124"/>
      <c r="GQU11" s="124"/>
      <c r="GQV11" s="124"/>
      <c r="GQW11" s="124"/>
      <c r="GQX11" s="124"/>
      <c r="GQY11" s="124"/>
      <c r="GQZ11" s="124"/>
      <c r="GRA11" s="124"/>
      <c r="GRB11" s="124"/>
      <c r="GRC11" s="124"/>
      <c r="GRD11" s="124"/>
      <c r="GRE11" s="124"/>
      <c r="GRF11" s="124"/>
      <c r="GRG11" s="124"/>
      <c r="GRH11" s="124"/>
      <c r="GRI11" s="124"/>
      <c r="GRJ11" s="124"/>
      <c r="GRK11" s="124"/>
      <c r="GRL11" s="124"/>
      <c r="GRM11" s="124"/>
      <c r="GRN11" s="124"/>
      <c r="GRO11" s="124"/>
      <c r="GRP11" s="124"/>
      <c r="GRQ11" s="124"/>
      <c r="GRR11" s="124"/>
      <c r="GRS11" s="124"/>
      <c r="GRT11" s="124"/>
      <c r="GRU11" s="124"/>
      <c r="GRV11" s="124"/>
      <c r="GRW11" s="124"/>
      <c r="GRX11" s="124"/>
      <c r="GRY11" s="124"/>
      <c r="GRZ11" s="124"/>
      <c r="GSA11" s="124"/>
      <c r="GSB11" s="124"/>
      <c r="GSC11" s="124"/>
      <c r="GSD11" s="124"/>
      <c r="GSE11" s="124"/>
      <c r="GSF11" s="124"/>
      <c r="GSG11" s="124"/>
      <c r="GSH11" s="124"/>
      <c r="GSI11" s="124"/>
      <c r="GSJ11" s="124"/>
      <c r="GSK11" s="124"/>
      <c r="GSL11" s="124"/>
      <c r="GSM11" s="124"/>
      <c r="GSN11" s="124"/>
      <c r="GSO11" s="124"/>
      <c r="GSP11" s="124"/>
      <c r="GSQ11" s="124"/>
      <c r="GSR11" s="124"/>
      <c r="GSS11" s="124"/>
      <c r="GST11" s="124"/>
      <c r="GSU11" s="124"/>
      <c r="GSV11" s="124"/>
      <c r="GSW11" s="124"/>
      <c r="GSX11" s="124"/>
      <c r="GSY11" s="124"/>
      <c r="GSZ11" s="124"/>
      <c r="GTA11" s="124"/>
      <c r="GTB11" s="124"/>
      <c r="GTC11" s="124"/>
      <c r="GTD11" s="124"/>
      <c r="GTE11" s="124"/>
      <c r="GTF11" s="124"/>
      <c r="GTG11" s="124"/>
      <c r="GTH11" s="124"/>
      <c r="GTI11" s="124"/>
      <c r="GTJ11" s="124"/>
      <c r="GTK11" s="124"/>
      <c r="GTL11" s="124"/>
      <c r="GTM11" s="124"/>
      <c r="GTN11" s="124"/>
      <c r="GTO11" s="124"/>
      <c r="GTP11" s="124"/>
      <c r="GTQ11" s="124"/>
      <c r="GTR11" s="124"/>
      <c r="GTS11" s="124"/>
      <c r="GTT11" s="124"/>
      <c r="GTU11" s="124"/>
      <c r="GTV11" s="124"/>
      <c r="GTW11" s="124"/>
      <c r="GTX11" s="124"/>
      <c r="GTY11" s="124"/>
      <c r="GTZ11" s="124"/>
      <c r="GUA11" s="124"/>
      <c r="GUB11" s="124"/>
      <c r="GUC11" s="124"/>
      <c r="GUD11" s="124"/>
      <c r="GUE11" s="124"/>
      <c r="GUF11" s="124"/>
      <c r="GUG11" s="124"/>
      <c r="GUH11" s="124"/>
      <c r="GUI11" s="124"/>
      <c r="GUJ11" s="124"/>
      <c r="GUK11" s="124"/>
      <c r="GUL11" s="124"/>
      <c r="GUM11" s="124"/>
      <c r="GUN11" s="124"/>
      <c r="GUO11" s="124"/>
      <c r="GUP11" s="124"/>
      <c r="GUQ11" s="124"/>
      <c r="GUR11" s="124"/>
      <c r="GUS11" s="124"/>
      <c r="GUT11" s="124"/>
      <c r="GUU11" s="124"/>
      <c r="GUV11" s="124"/>
      <c r="GUW11" s="124"/>
      <c r="GUX11" s="124"/>
      <c r="GUY11" s="124"/>
      <c r="GUZ11" s="124"/>
      <c r="GVA11" s="124"/>
      <c r="GVB11" s="124"/>
      <c r="GVC11" s="124"/>
      <c r="GVD11" s="124"/>
      <c r="GVE11" s="124"/>
      <c r="GVF11" s="124"/>
      <c r="GVG11" s="124"/>
      <c r="GVH11" s="124"/>
      <c r="GVI11" s="124"/>
      <c r="GVJ11" s="124"/>
      <c r="GVK11" s="124"/>
      <c r="GVL11" s="124"/>
      <c r="GVM11" s="124"/>
      <c r="GVN11" s="124"/>
      <c r="GVO11" s="124"/>
      <c r="GVP11" s="124"/>
      <c r="GVQ11" s="124"/>
      <c r="GVR11" s="124"/>
      <c r="GVS11" s="124"/>
      <c r="GVT11" s="124"/>
      <c r="GVU11" s="124"/>
      <c r="GVV11" s="124"/>
      <c r="GVW11" s="124"/>
      <c r="GVX11" s="124"/>
      <c r="GVY11" s="124"/>
      <c r="GVZ11" s="124"/>
      <c r="GWA11" s="124"/>
      <c r="GWB11" s="124"/>
      <c r="GWC11" s="124"/>
      <c r="GWD11" s="124"/>
      <c r="GWE11" s="124"/>
      <c r="GWF11" s="124"/>
      <c r="GWG11" s="124"/>
      <c r="GWH11" s="124"/>
      <c r="GWI11" s="124"/>
      <c r="GWJ11" s="124"/>
      <c r="GWK11" s="124"/>
      <c r="GWL11" s="124"/>
      <c r="GWM11" s="124"/>
      <c r="GWN11" s="124"/>
      <c r="GWO11" s="124"/>
      <c r="GWP11" s="124"/>
      <c r="GWQ11" s="124"/>
      <c r="GWR11" s="124"/>
      <c r="GWS11" s="124"/>
      <c r="GWT11" s="124"/>
      <c r="GWU11" s="124"/>
      <c r="GWV11" s="124"/>
      <c r="GWW11" s="124"/>
      <c r="GWX11" s="124"/>
      <c r="GWY11" s="124"/>
      <c r="GWZ11" s="124"/>
      <c r="GXA11" s="124"/>
      <c r="GXB11" s="124"/>
      <c r="GXC11" s="124"/>
      <c r="GXD11" s="124"/>
      <c r="GXE11" s="124"/>
      <c r="GXF11" s="124"/>
      <c r="GXG11" s="124"/>
      <c r="GXH11" s="124"/>
      <c r="GXI11" s="124"/>
      <c r="GXJ11" s="124"/>
      <c r="GXK11" s="124"/>
      <c r="GXL11" s="124"/>
      <c r="GXM11" s="124"/>
      <c r="GXN11" s="124"/>
      <c r="GXO11" s="124"/>
      <c r="GXP11" s="124"/>
      <c r="GXQ11" s="124"/>
      <c r="GXR11" s="124"/>
      <c r="GXS11" s="124"/>
      <c r="GXT11" s="124"/>
      <c r="GXU11" s="124"/>
      <c r="GXV11" s="124"/>
      <c r="GXW11" s="124"/>
      <c r="GXX11" s="124"/>
      <c r="GXY11" s="124"/>
      <c r="GXZ11" s="124"/>
      <c r="GYA11" s="124"/>
      <c r="GYB11" s="124"/>
      <c r="GYC11" s="124"/>
      <c r="GYD11" s="124"/>
      <c r="GYE11" s="124"/>
      <c r="GYF11" s="124"/>
      <c r="GYG11" s="124"/>
      <c r="GYH11" s="124"/>
      <c r="GYI11" s="124"/>
      <c r="GYJ11" s="124"/>
      <c r="GYK11" s="124"/>
      <c r="GYL11" s="124"/>
      <c r="GYM11" s="124"/>
      <c r="GYN11" s="124"/>
      <c r="GYO11" s="124"/>
      <c r="GYP11" s="124"/>
      <c r="GYQ11" s="124"/>
      <c r="GYR11" s="124"/>
      <c r="GYS11" s="124"/>
      <c r="GYT11" s="124"/>
      <c r="GYU11" s="124"/>
      <c r="GYV11" s="124"/>
      <c r="GYW11" s="124"/>
      <c r="GYX11" s="124"/>
      <c r="GYY11" s="124"/>
      <c r="GYZ11" s="124"/>
      <c r="GZA11" s="124"/>
      <c r="GZB11" s="124"/>
      <c r="GZC11" s="124"/>
      <c r="GZD11" s="124"/>
      <c r="GZE11" s="124"/>
      <c r="GZF11" s="124"/>
      <c r="GZG11" s="124"/>
      <c r="GZH11" s="124"/>
      <c r="GZI11" s="124"/>
      <c r="GZJ11" s="124"/>
      <c r="GZK11" s="124"/>
      <c r="GZL11" s="124"/>
      <c r="GZM11" s="124"/>
      <c r="GZN11" s="124"/>
      <c r="GZO11" s="124"/>
      <c r="GZP11" s="124"/>
      <c r="GZQ11" s="124"/>
      <c r="GZR11" s="124"/>
      <c r="GZS11" s="124"/>
      <c r="GZT11" s="124"/>
      <c r="GZU11" s="124"/>
      <c r="GZV11" s="124"/>
      <c r="GZW11" s="124"/>
      <c r="GZX11" s="124"/>
      <c r="GZY11" s="124"/>
      <c r="GZZ11" s="124"/>
      <c r="HAA11" s="124"/>
      <c r="HAB11" s="124"/>
      <c r="HAC11" s="124"/>
      <c r="HAD11" s="124"/>
      <c r="HAE11" s="124"/>
      <c r="HAF11" s="124"/>
      <c r="HAG11" s="124"/>
      <c r="HAH11" s="124"/>
      <c r="HAI11" s="124"/>
      <c r="HAJ11" s="124"/>
      <c r="HAK11" s="124"/>
      <c r="HAL11" s="124"/>
      <c r="HAM11" s="124"/>
      <c r="HAN11" s="124"/>
      <c r="HAO11" s="124"/>
      <c r="HAP11" s="124"/>
      <c r="HAQ11" s="124"/>
      <c r="HAR11" s="124"/>
      <c r="HAS11" s="124"/>
      <c r="HAT11" s="124"/>
      <c r="HAU11" s="124"/>
      <c r="HAV11" s="124"/>
      <c r="HAW11" s="124"/>
      <c r="HAX11" s="124"/>
      <c r="HAY11" s="124"/>
      <c r="HAZ11" s="124"/>
      <c r="HBA11" s="124"/>
      <c r="HBB11" s="124"/>
      <c r="HBC11" s="124"/>
      <c r="HBD11" s="124"/>
      <c r="HBE11" s="124"/>
      <c r="HBF11" s="124"/>
      <c r="HBG11" s="124"/>
      <c r="HBH11" s="124"/>
      <c r="HBI11" s="124"/>
      <c r="HBJ11" s="124"/>
      <c r="HBK11" s="124"/>
      <c r="HBL11" s="124"/>
      <c r="HBM11" s="124"/>
      <c r="HBN11" s="124"/>
      <c r="HBO11" s="124"/>
      <c r="HBP11" s="124"/>
      <c r="HBQ11" s="124"/>
      <c r="HBR11" s="124"/>
      <c r="HBS11" s="124"/>
      <c r="HBT11" s="124"/>
      <c r="HBU11" s="124"/>
      <c r="HBV11" s="124"/>
      <c r="HBW11" s="124"/>
      <c r="HBX11" s="124"/>
      <c r="HBY11" s="124"/>
      <c r="HBZ11" s="124"/>
      <c r="HCA11" s="124"/>
      <c r="HCB11" s="124"/>
      <c r="HCC11" s="124"/>
      <c r="HCD11" s="124"/>
      <c r="HCE11" s="124"/>
      <c r="HCF11" s="124"/>
      <c r="HCG11" s="124"/>
      <c r="HCH11" s="124"/>
      <c r="HCI11" s="124"/>
      <c r="HCJ11" s="124"/>
      <c r="HCK11" s="124"/>
      <c r="HCL11" s="124"/>
      <c r="HCM11" s="124"/>
      <c r="HCN11" s="124"/>
      <c r="HCO11" s="124"/>
      <c r="HCP11" s="124"/>
      <c r="HCQ11" s="124"/>
      <c r="HCR11" s="124"/>
      <c r="HCS11" s="124"/>
      <c r="HCT11" s="124"/>
      <c r="HCU11" s="124"/>
      <c r="HCV11" s="124"/>
      <c r="HCW11" s="124"/>
      <c r="HCX11" s="124"/>
      <c r="HCY11" s="124"/>
      <c r="HCZ11" s="124"/>
      <c r="HDA11" s="124"/>
      <c r="HDB11" s="124"/>
      <c r="HDC11" s="124"/>
      <c r="HDD11" s="124"/>
      <c r="HDE11" s="124"/>
      <c r="HDF11" s="124"/>
      <c r="HDG11" s="124"/>
      <c r="HDH11" s="124"/>
      <c r="HDI11" s="124"/>
      <c r="HDJ11" s="124"/>
      <c r="HDK11" s="124"/>
      <c r="HDL11" s="124"/>
      <c r="HDM11" s="124"/>
      <c r="HDN11" s="124"/>
      <c r="HDO11" s="124"/>
      <c r="HDP11" s="124"/>
      <c r="HDQ11" s="124"/>
      <c r="HDR11" s="124"/>
      <c r="HDS11" s="124"/>
      <c r="HDT11" s="124"/>
      <c r="HDU11" s="124"/>
      <c r="HDV11" s="124"/>
      <c r="HDW11" s="124"/>
      <c r="HDX11" s="124"/>
      <c r="HDY11" s="124"/>
      <c r="HDZ11" s="124"/>
      <c r="HEA11" s="124"/>
      <c r="HEB11" s="124"/>
      <c r="HEC11" s="124"/>
      <c r="HED11" s="124"/>
      <c r="HEE11" s="124"/>
      <c r="HEF11" s="124"/>
      <c r="HEG11" s="124"/>
      <c r="HEH11" s="124"/>
      <c r="HEI11" s="124"/>
      <c r="HEJ11" s="124"/>
      <c r="HEK11" s="124"/>
      <c r="HEL11" s="124"/>
      <c r="HEM11" s="124"/>
      <c r="HEN11" s="124"/>
      <c r="HEO11" s="124"/>
      <c r="HEP11" s="124"/>
      <c r="HEQ11" s="124"/>
      <c r="HER11" s="124"/>
      <c r="HES11" s="124"/>
      <c r="HET11" s="124"/>
      <c r="HEU11" s="124"/>
      <c r="HEV11" s="124"/>
      <c r="HEW11" s="124"/>
      <c r="HEX11" s="124"/>
      <c r="HEY11" s="124"/>
      <c r="HEZ11" s="124"/>
      <c r="HFA11" s="124"/>
      <c r="HFB11" s="124"/>
      <c r="HFC11" s="124"/>
      <c r="HFD11" s="124"/>
      <c r="HFE11" s="124"/>
      <c r="HFF11" s="124"/>
      <c r="HFG11" s="124"/>
      <c r="HFH11" s="124"/>
      <c r="HFI11" s="124"/>
      <c r="HFJ11" s="124"/>
      <c r="HFK11" s="124"/>
      <c r="HFL11" s="124"/>
      <c r="HFM11" s="124"/>
      <c r="HFN11" s="124"/>
      <c r="HFO11" s="124"/>
      <c r="HFP11" s="124"/>
      <c r="HFQ11" s="124"/>
      <c r="HFR11" s="124"/>
      <c r="HFS11" s="124"/>
      <c r="HFT11" s="124"/>
      <c r="HFU11" s="124"/>
      <c r="HFV11" s="124"/>
      <c r="HFW11" s="124"/>
      <c r="HFX11" s="124"/>
      <c r="HFY11" s="124"/>
      <c r="HFZ11" s="124"/>
      <c r="HGA11" s="124"/>
      <c r="HGB11" s="124"/>
      <c r="HGC11" s="124"/>
      <c r="HGD11" s="124"/>
      <c r="HGE11" s="124"/>
      <c r="HGF11" s="124"/>
      <c r="HGG11" s="124"/>
      <c r="HGH11" s="124"/>
      <c r="HGI11" s="124"/>
      <c r="HGJ11" s="124"/>
      <c r="HGK11" s="124"/>
      <c r="HGL11" s="124"/>
      <c r="HGM11" s="124"/>
      <c r="HGN11" s="124"/>
      <c r="HGO11" s="124"/>
      <c r="HGP11" s="124"/>
      <c r="HGQ11" s="124"/>
      <c r="HGR11" s="124"/>
      <c r="HGS11" s="124"/>
      <c r="HGT11" s="124"/>
      <c r="HGU11" s="124"/>
      <c r="HGV11" s="124"/>
      <c r="HGW11" s="124"/>
      <c r="HGX11" s="124"/>
      <c r="HGY11" s="124"/>
      <c r="HGZ11" s="124"/>
      <c r="HHA11" s="124"/>
      <c r="HHB11" s="124"/>
      <c r="HHC11" s="124"/>
      <c r="HHD11" s="124"/>
      <c r="HHE11" s="124"/>
      <c r="HHF11" s="124"/>
      <c r="HHG11" s="124"/>
      <c r="HHH11" s="124"/>
      <c r="HHI11" s="124"/>
      <c r="HHJ11" s="124"/>
      <c r="HHK11" s="124"/>
      <c r="HHL11" s="124"/>
      <c r="HHM11" s="124"/>
      <c r="HHN11" s="124"/>
      <c r="HHO11" s="124"/>
      <c r="HHP11" s="124"/>
      <c r="HHQ11" s="124"/>
      <c r="HHR11" s="124"/>
      <c r="HHS11" s="124"/>
      <c r="HHT11" s="124"/>
      <c r="HHU11" s="124"/>
      <c r="HHV11" s="124"/>
      <c r="HHW11" s="124"/>
      <c r="HHX11" s="124"/>
      <c r="HHY11" s="124"/>
      <c r="HHZ11" s="124"/>
      <c r="HIA11" s="124"/>
      <c r="HIB11" s="124"/>
      <c r="HIC11" s="124"/>
      <c r="HID11" s="124"/>
      <c r="HIE11" s="124"/>
      <c r="HIF11" s="124"/>
      <c r="HIG11" s="124"/>
      <c r="HIH11" s="124"/>
      <c r="HII11" s="124"/>
      <c r="HIJ11" s="124"/>
      <c r="HIK11" s="124"/>
      <c r="HIL11" s="124"/>
      <c r="HIM11" s="124"/>
      <c r="HIN11" s="124"/>
      <c r="HIO11" s="124"/>
      <c r="HIP11" s="124"/>
      <c r="HIQ11" s="124"/>
      <c r="HIR11" s="124"/>
      <c r="HIS11" s="124"/>
      <c r="HIT11" s="124"/>
      <c r="HIU11" s="124"/>
      <c r="HIV11" s="124"/>
      <c r="HIW11" s="124"/>
      <c r="HIX11" s="124"/>
      <c r="HIY11" s="124"/>
      <c r="HIZ11" s="124"/>
      <c r="HJA11" s="124"/>
      <c r="HJB11" s="124"/>
      <c r="HJC11" s="124"/>
      <c r="HJD11" s="124"/>
      <c r="HJE11" s="124"/>
      <c r="HJF11" s="124"/>
      <c r="HJG11" s="124"/>
      <c r="HJH11" s="124"/>
      <c r="HJI11" s="124"/>
      <c r="HJJ11" s="124"/>
      <c r="HJK11" s="124"/>
      <c r="HJL11" s="124"/>
      <c r="HJM11" s="124"/>
      <c r="HJN11" s="124"/>
      <c r="HJO11" s="124"/>
      <c r="HJP11" s="124"/>
      <c r="HJQ11" s="124"/>
      <c r="HJR11" s="124"/>
      <c r="HJS11" s="124"/>
      <c r="HJT11" s="124"/>
      <c r="HJU11" s="124"/>
      <c r="HJV11" s="124"/>
      <c r="HJW11" s="124"/>
      <c r="HJX11" s="124"/>
      <c r="HJY11" s="124"/>
      <c r="HJZ11" s="124"/>
      <c r="HKA11" s="124"/>
      <c r="HKB11" s="124"/>
      <c r="HKC11" s="124"/>
      <c r="HKD11" s="124"/>
      <c r="HKE11" s="124"/>
      <c r="HKF11" s="124"/>
      <c r="HKG11" s="124"/>
      <c r="HKH11" s="124"/>
      <c r="HKI11" s="124"/>
      <c r="HKJ11" s="124"/>
      <c r="HKK11" s="124"/>
      <c r="HKL11" s="124"/>
      <c r="HKM11" s="124"/>
      <c r="HKN11" s="124"/>
      <c r="HKO11" s="124"/>
      <c r="HKP11" s="124"/>
      <c r="HKQ11" s="124"/>
      <c r="HKR11" s="124"/>
      <c r="HKS11" s="124"/>
      <c r="HKT11" s="124"/>
      <c r="HKU11" s="124"/>
      <c r="HKV11" s="124"/>
      <c r="HKW11" s="124"/>
      <c r="HKX11" s="124"/>
      <c r="HKY11" s="124"/>
      <c r="HKZ11" s="124"/>
      <c r="HLA11" s="124"/>
      <c r="HLB11" s="124"/>
      <c r="HLC11" s="124"/>
      <c r="HLD11" s="124"/>
      <c r="HLE11" s="124"/>
      <c r="HLF11" s="124"/>
      <c r="HLG11" s="124"/>
      <c r="HLH11" s="124"/>
      <c r="HLI11" s="124"/>
      <c r="HLJ11" s="124"/>
      <c r="HLK11" s="124"/>
      <c r="HLL11" s="124"/>
      <c r="HLM11" s="124"/>
      <c r="HLN11" s="124"/>
      <c r="HLO11" s="124"/>
      <c r="HLP11" s="124"/>
      <c r="HLQ11" s="124"/>
      <c r="HLR11" s="124"/>
      <c r="HLS11" s="124"/>
      <c r="HLT11" s="124"/>
      <c r="HLU11" s="124"/>
      <c r="HLV11" s="124"/>
      <c r="HLW11" s="124"/>
      <c r="HLX11" s="124"/>
      <c r="HLY11" s="124"/>
      <c r="HLZ11" s="124"/>
      <c r="HMA11" s="124"/>
      <c r="HMB11" s="124"/>
      <c r="HMC11" s="124"/>
      <c r="HMD11" s="124"/>
      <c r="HME11" s="124"/>
      <c r="HMF11" s="124"/>
      <c r="HMG11" s="124"/>
      <c r="HMH11" s="124"/>
      <c r="HMI11" s="124"/>
      <c r="HMJ11" s="124"/>
      <c r="HMK11" s="124"/>
      <c r="HML11" s="124"/>
      <c r="HMM11" s="124"/>
      <c r="HMN11" s="124"/>
      <c r="HMO11" s="124"/>
      <c r="HMP11" s="124"/>
      <c r="HMQ11" s="124"/>
      <c r="HMR11" s="124"/>
      <c r="HMS11" s="124"/>
      <c r="HMT11" s="124"/>
      <c r="HMU11" s="124"/>
      <c r="HMV11" s="124"/>
      <c r="HMW11" s="124"/>
      <c r="HMX11" s="124"/>
      <c r="HMY11" s="124"/>
      <c r="HMZ11" s="124"/>
      <c r="HNA11" s="124"/>
      <c r="HNB11" s="124"/>
      <c r="HNC11" s="124"/>
      <c r="HND11" s="124"/>
      <c r="HNE11" s="124"/>
      <c r="HNF11" s="124"/>
      <c r="HNG11" s="124"/>
      <c r="HNH11" s="124"/>
      <c r="HNI11" s="124"/>
      <c r="HNJ11" s="124"/>
      <c r="HNK11" s="124"/>
      <c r="HNL11" s="124"/>
      <c r="HNM11" s="124"/>
      <c r="HNN11" s="124"/>
      <c r="HNO11" s="124"/>
      <c r="HNP11" s="124"/>
      <c r="HNQ11" s="124"/>
      <c r="HNR11" s="124"/>
      <c r="HNS11" s="124"/>
      <c r="HNT11" s="124"/>
      <c r="HNU11" s="124"/>
      <c r="HNV11" s="124"/>
      <c r="HNW11" s="124"/>
      <c r="HNX11" s="124"/>
      <c r="HNY11" s="124"/>
      <c r="HNZ11" s="124"/>
      <c r="HOA11" s="124"/>
      <c r="HOB11" s="124"/>
      <c r="HOC11" s="124"/>
      <c r="HOD11" s="124"/>
      <c r="HOE11" s="124"/>
      <c r="HOF11" s="124"/>
      <c r="HOG11" s="124"/>
      <c r="HOH11" s="124"/>
      <c r="HOI11" s="124"/>
      <c r="HOJ11" s="124"/>
      <c r="HOK11" s="124"/>
      <c r="HOL11" s="124"/>
      <c r="HOM11" s="124"/>
      <c r="HON11" s="124"/>
      <c r="HOO11" s="124"/>
      <c r="HOP11" s="124"/>
      <c r="HOQ11" s="124"/>
      <c r="HOR11" s="124"/>
      <c r="HOS11" s="124"/>
      <c r="HOT11" s="124"/>
      <c r="HOU11" s="124"/>
      <c r="HOV11" s="124"/>
      <c r="HOW11" s="124"/>
      <c r="HOX11" s="124"/>
      <c r="HOY11" s="124"/>
      <c r="HOZ11" s="124"/>
      <c r="HPA11" s="124"/>
      <c r="HPB11" s="124"/>
      <c r="HPC11" s="124"/>
      <c r="HPD11" s="124"/>
      <c r="HPE11" s="124"/>
      <c r="HPF11" s="124"/>
      <c r="HPG11" s="124"/>
      <c r="HPH11" s="124"/>
      <c r="HPI11" s="124"/>
      <c r="HPJ11" s="124"/>
      <c r="HPK11" s="124"/>
      <c r="HPL11" s="124"/>
      <c r="HPM11" s="124"/>
      <c r="HPN11" s="124"/>
      <c r="HPO11" s="124"/>
      <c r="HPP11" s="124"/>
      <c r="HPQ11" s="124"/>
      <c r="HPR11" s="124"/>
      <c r="HPS11" s="124"/>
      <c r="HPT11" s="124"/>
      <c r="HPU11" s="124"/>
      <c r="HPV11" s="124"/>
      <c r="HPW11" s="124"/>
      <c r="HPX11" s="124"/>
      <c r="HPY11" s="124"/>
      <c r="HPZ11" s="124"/>
      <c r="HQA11" s="124"/>
      <c r="HQB11" s="124"/>
      <c r="HQC11" s="124"/>
      <c r="HQD11" s="124"/>
      <c r="HQE11" s="124"/>
      <c r="HQF11" s="124"/>
      <c r="HQG11" s="124"/>
      <c r="HQH11" s="124"/>
      <c r="HQI11" s="124"/>
      <c r="HQJ11" s="124"/>
      <c r="HQK11" s="124"/>
      <c r="HQL11" s="124"/>
      <c r="HQM11" s="124"/>
      <c r="HQN11" s="124"/>
      <c r="HQO11" s="124"/>
      <c r="HQP11" s="124"/>
      <c r="HQQ11" s="124"/>
      <c r="HQR11" s="124"/>
      <c r="HQS11" s="124"/>
      <c r="HQT11" s="124"/>
      <c r="HQU11" s="124"/>
      <c r="HQV11" s="124"/>
      <c r="HQW11" s="124"/>
      <c r="HQX11" s="124"/>
      <c r="HQY11" s="124"/>
      <c r="HQZ11" s="124"/>
      <c r="HRA11" s="124"/>
      <c r="HRB11" s="124"/>
      <c r="HRC11" s="124"/>
      <c r="HRD11" s="124"/>
      <c r="HRE11" s="124"/>
      <c r="HRF11" s="124"/>
      <c r="HRG11" s="124"/>
      <c r="HRH11" s="124"/>
      <c r="HRI11" s="124"/>
      <c r="HRJ11" s="124"/>
      <c r="HRK11" s="124"/>
      <c r="HRL11" s="124"/>
      <c r="HRM11" s="124"/>
      <c r="HRN11" s="124"/>
      <c r="HRO11" s="124"/>
      <c r="HRP11" s="124"/>
      <c r="HRQ11" s="124"/>
      <c r="HRR11" s="124"/>
      <c r="HRS11" s="124"/>
      <c r="HRT11" s="124"/>
      <c r="HRU11" s="124"/>
      <c r="HRV11" s="124"/>
      <c r="HRW11" s="124"/>
      <c r="HRX11" s="124"/>
      <c r="HRY11" s="124"/>
      <c r="HRZ11" s="124"/>
      <c r="HSA11" s="124"/>
      <c r="HSB11" s="124"/>
      <c r="HSC11" s="124"/>
      <c r="HSD11" s="124"/>
      <c r="HSE11" s="124"/>
      <c r="HSF11" s="124"/>
      <c r="HSG11" s="124"/>
      <c r="HSH11" s="124"/>
      <c r="HSI11" s="124"/>
      <c r="HSJ11" s="124"/>
      <c r="HSK11" s="124"/>
      <c r="HSL11" s="124"/>
      <c r="HSM11" s="124"/>
      <c r="HSN11" s="124"/>
      <c r="HSO11" s="124"/>
      <c r="HSP11" s="124"/>
      <c r="HSQ11" s="124"/>
      <c r="HSR11" s="124"/>
      <c r="HSS11" s="124"/>
      <c r="HST11" s="124"/>
      <c r="HSU11" s="124"/>
      <c r="HSV11" s="124"/>
      <c r="HSW11" s="124"/>
      <c r="HSX11" s="124"/>
      <c r="HSY11" s="124"/>
      <c r="HSZ11" s="124"/>
      <c r="HTA11" s="124"/>
      <c r="HTB11" s="124"/>
      <c r="HTC11" s="124"/>
      <c r="HTD11" s="124"/>
      <c r="HTE11" s="124"/>
      <c r="HTF11" s="124"/>
      <c r="HTG11" s="124"/>
      <c r="HTH11" s="124"/>
      <c r="HTI11" s="124"/>
      <c r="HTJ11" s="124"/>
      <c r="HTK11" s="124"/>
      <c r="HTL11" s="124"/>
      <c r="HTM11" s="124"/>
      <c r="HTN11" s="124"/>
      <c r="HTO11" s="124"/>
      <c r="HTP11" s="124"/>
      <c r="HTQ11" s="124"/>
      <c r="HTR11" s="124"/>
      <c r="HTS11" s="124"/>
      <c r="HTT11" s="124"/>
      <c r="HTU11" s="124"/>
      <c r="HTV11" s="124"/>
      <c r="HTW11" s="124"/>
      <c r="HTX11" s="124"/>
      <c r="HTY11" s="124"/>
      <c r="HTZ11" s="124"/>
      <c r="HUA11" s="124"/>
      <c r="HUB11" s="124"/>
      <c r="HUC11" s="124"/>
      <c r="HUD11" s="124"/>
      <c r="HUE11" s="124"/>
      <c r="HUF11" s="124"/>
      <c r="HUG11" s="124"/>
      <c r="HUH11" s="124"/>
      <c r="HUI11" s="124"/>
      <c r="HUJ11" s="124"/>
      <c r="HUK11" s="124"/>
      <c r="HUL11" s="124"/>
      <c r="HUM11" s="124"/>
      <c r="HUN11" s="124"/>
      <c r="HUO11" s="124"/>
      <c r="HUP11" s="124"/>
      <c r="HUQ11" s="124"/>
      <c r="HUR11" s="124"/>
      <c r="HUS11" s="124"/>
      <c r="HUT11" s="124"/>
      <c r="HUU11" s="124"/>
      <c r="HUV11" s="124"/>
      <c r="HUW11" s="124"/>
      <c r="HUX11" s="124"/>
      <c r="HUY11" s="124"/>
      <c r="HUZ11" s="124"/>
      <c r="HVA11" s="124"/>
      <c r="HVB11" s="124"/>
      <c r="HVC11" s="124"/>
      <c r="HVD11" s="124"/>
      <c r="HVE11" s="124"/>
      <c r="HVF11" s="124"/>
      <c r="HVG11" s="124"/>
      <c r="HVH11" s="124"/>
      <c r="HVI11" s="124"/>
      <c r="HVJ11" s="124"/>
      <c r="HVK11" s="124"/>
      <c r="HVL11" s="124"/>
      <c r="HVM11" s="124"/>
      <c r="HVN11" s="124"/>
      <c r="HVO11" s="124"/>
      <c r="HVP11" s="124"/>
      <c r="HVQ11" s="124"/>
      <c r="HVR11" s="124"/>
      <c r="HVS11" s="124"/>
      <c r="HVT11" s="124"/>
      <c r="HVU11" s="124"/>
      <c r="HVV11" s="124"/>
      <c r="HVW11" s="124"/>
      <c r="HVX11" s="124"/>
      <c r="HVY11" s="124"/>
      <c r="HVZ11" s="124"/>
      <c r="HWA11" s="124"/>
      <c r="HWB11" s="124"/>
      <c r="HWC11" s="124"/>
      <c r="HWD11" s="124"/>
      <c r="HWE11" s="124"/>
      <c r="HWF11" s="124"/>
      <c r="HWG11" s="124"/>
      <c r="HWH11" s="124"/>
      <c r="HWI11" s="124"/>
      <c r="HWJ11" s="124"/>
      <c r="HWK11" s="124"/>
      <c r="HWL11" s="124"/>
      <c r="HWM11" s="124"/>
      <c r="HWN11" s="124"/>
      <c r="HWO11" s="124"/>
      <c r="HWP11" s="124"/>
      <c r="HWQ11" s="124"/>
      <c r="HWR11" s="124"/>
      <c r="HWS11" s="124"/>
      <c r="HWT11" s="124"/>
      <c r="HWU11" s="124"/>
      <c r="HWV11" s="124"/>
      <c r="HWW11" s="124"/>
      <c r="HWX11" s="124"/>
      <c r="HWY11" s="124"/>
      <c r="HWZ11" s="124"/>
      <c r="HXA11" s="124"/>
      <c r="HXB11" s="124"/>
      <c r="HXC11" s="124"/>
      <c r="HXD11" s="124"/>
      <c r="HXE11" s="124"/>
      <c r="HXF11" s="124"/>
      <c r="HXG11" s="124"/>
      <c r="HXH11" s="124"/>
      <c r="HXI11" s="124"/>
      <c r="HXJ11" s="124"/>
      <c r="HXK11" s="124"/>
      <c r="HXL11" s="124"/>
      <c r="HXM11" s="124"/>
      <c r="HXN11" s="124"/>
      <c r="HXO11" s="124"/>
      <c r="HXP11" s="124"/>
      <c r="HXQ11" s="124"/>
      <c r="HXR11" s="124"/>
      <c r="HXS11" s="124"/>
      <c r="HXT11" s="124"/>
      <c r="HXU11" s="124"/>
      <c r="HXV11" s="124"/>
      <c r="HXW11" s="124"/>
      <c r="HXX11" s="124"/>
      <c r="HXY11" s="124"/>
      <c r="HXZ11" s="124"/>
      <c r="HYA11" s="124"/>
      <c r="HYB11" s="124"/>
      <c r="HYC11" s="124"/>
      <c r="HYD11" s="124"/>
      <c r="HYE11" s="124"/>
      <c r="HYF11" s="124"/>
      <c r="HYG11" s="124"/>
      <c r="HYH11" s="124"/>
      <c r="HYI11" s="124"/>
      <c r="HYJ11" s="124"/>
      <c r="HYK11" s="124"/>
      <c r="HYL11" s="124"/>
      <c r="HYM11" s="124"/>
      <c r="HYN11" s="124"/>
      <c r="HYO11" s="124"/>
      <c r="HYP11" s="124"/>
      <c r="HYQ11" s="124"/>
      <c r="HYR11" s="124"/>
      <c r="HYS11" s="124"/>
      <c r="HYT11" s="124"/>
      <c r="HYU11" s="124"/>
      <c r="HYV11" s="124"/>
      <c r="HYW11" s="124"/>
      <c r="HYX11" s="124"/>
      <c r="HYY11" s="124"/>
      <c r="HYZ11" s="124"/>
      <c r="HZA11" s="124"/>
      <c r="HZB11" s="124"/>
      <c r="HZC11" s="124"/>
      <c r="HZD11" s="124"/>
      <c r="HZE11" s="124"/>
      <c r="HZF11" s="124"/>
      <c r="HZG11" s="124"/>
      <c r="HZH11" s="124"/>
      <c r="HZI11" s="124"/>
      <c r="HZJ11" s="124"/>
      <c r="HZK11" s="124"/>
      <c r="HZL11" s="124"/>
      <c r="HZM11" s="124"/>
      <c r="HZN11" s="124"/>
      <c r="HZO11" s="124"/>
      <c r="HZP11" s="124"/>
      <c r="HZQ11" s="124"/>
      <c r="HZR11" s="124"/>
      <c r="HZS11" s="124"/>
      <c r="HZT11" s="124"/>
      <c r="HZU11" s="124"/>
      <c r="HZV11" s="124"/>
      <c r="HZW11" s="124"/>
      <c r="HZX11" s="124"/>
      <c r="HZY11" s="124"/>
      <c r="HZZ11" s="124"/>
      <c r="IAA11" s="124"/>
      <c r="IAB11" s="124"/>
      <c r="IAC11" s="124"/>
      <c r="IAD11" s="124"/>
      <c r="IAE11" s="124"/>
      <c r="IAF11" s="124"/>
      <c r="IAG11" s="124"/>
      <c r="IAH11" s="124"/>
      <c r="IAI11" s="124"/>
      <c r="IAJ11" s="124"/>
      <c r="IAK11" s="124"/>
      <c r="IAL11" s="124"/>
      <c r="IAM11" s="124"/>
      <c r="IAN11" s="124"/>
      <c r="IAO11" s="124"/>
      <c r="IAP11" s="124"/>
      <c r="IAQ11" s="124"/>
      <c r="IAR11" s="124"/>
      <c r="IAS11" s="124"/>
      <c r="IAT11" s="124"/>
      <c r="IAU11" s="124"/>
      <c r="IAV11" s="124"/>
      <c r="IAW11" s="124"/>
      <c r="IAX11" s="124"/>
      <c r="IAY11" s="124"/>
      <c r="IAZ11" s="124"/>
      <c r="IBA11" s="124"/>
      <c r="IBB11" s="124"/>
      <c r="IBC11" s="124"/>
      <c r="IBD11" s="124"/>
      <c r="IBE11" s="124"/>
      <c r="IBF11" s="124"/>
      <c r="IBG11" s="124"/>
      <c r="IBH11" s="124"/>
      <c r="IBI11" s="124"/>
      <c r="IBJ11" s="124"/>
      <c r="IBK11" s="124"/>
      <c r="IBL11" s="124"/>
      <c r="IBM11" s="124"/>
      <c r="IBN11" s="124"/>
      <c r="IBO11" s="124"/>
      <c r="IBP11" s="124"/>
      <c r="IBQ11" s="124"/>
      <c r="IBR11" s="124"/>
      <c r="IBS11" s="124"/>
      <c r="IBT11" s="124"/>
      <c r="IBU11" s="124"/>
      <c r="IBV11" s="124"/>
      <c r="IBW11" s="124"/>
      <c r="IBX11" s="124"/>
      <c r="IBY11" s="124"/>
      <c r="IBZ11" s="124"/>
      <c r="ICA11" s="124"/>
      <c r="ICB11" s="124"/>
      <c r="ICC11" s="124"/>
      <c r="ICD11" s="124"/>
      <c r="ICE11" s="124"/>
      <c r="ICF11" s="124"/>
      <c r="ICG11" s="124"/>
      <c r="ICH11" s="124"/>
      <c r="ICI11" s="124"/>
      <c r="ICJ11" s="124"/>
      <c r="ICK11" s="124"/>
      <c r="ICL11" s="124"/>
      <c r="ICM11" s="124"/>
      <c r="ICN11" s="124"/>
      <c r="ICO11" s="124"/>
      <c r="ICP11" s="124"/>
      <c r="ICQ11" s="124"/>
      <c r="ICR11" s="124"/>
      <c r="ICS11" s="124"/>
      <c r="ICT11" s="124"/>
      <c r="ICU11" s="124"/>
      <c r="ICV11" s="124"/>
      <c r="ICW11" s="124"/>
      <c r="ICX11" s="124"/>
      <c r="ICY11" s="124"/>
      <c r="ICZ11" s="124"/>
      <c r="IDA11" s="124"/>
      <c r="IDB11" s="124"/>
      <c r="IDC11" s="124"/>
      <c r="IDD11" s="124"/>
      <c r="IDE11" s="124"/>
      <c r="IDF11" s="124"/>
      <c r="IDG11" s="124"/>
      <c r="IDH11" s="124"/>
      <c r="IDI11" s="124"/>
      <c r="IDJ11" s="124"/>
      <c r="IDK11" s="124"/>
      <c r="IDL11" s="124"/>
      <c r="IDM11" s="124"/>
      <c r="IDN11" s="124"/>
      <c r="IDO11" s="124"/>
      <c r="IDP11" s="124"/>
      <c r="IDQ11" s="124"/>
      <c r="IDR11" s="124"/>
      <c r="IDS11" s="124"/>
      <c r="IDT11" s="124"/>
      <c r="IDU11" s="124"/>
      <c r="IDV11" s="124"/>
      <c r="IDW11" s="124"/>
      <c r="IDX11" s="124"/>
      <c r="IDY11" s="124"/>
      <c r="IDZ11" s="124"/>
      <c r="IEA11" s="124"/>
      <c r="IEB11" s="124"/>
      <c r="IEC11" s="124"/>
      <c r="IED11" s="124"/>
      <c r="IEE11" s="124"/>
      <c r="IEF11" s="124"/>
      <c r="IEG11" s="124"/>
      <c r="IEH11" s="124"/>
      <c r="IEI11" s="124"/>
      <c r="IEJ11" s="124"/>
      <c r="IEK11" s="124"/>
      <c r="IEL11" s="124"/>
      <c r="IEM11" s="124"/>
      <c r="IEN11" s="124"/>
      <c r="IEO11" s="124"/>
      <c r="IEP11" s="124"/>
      <c r="IEQ11" s="124"/>
      <c r="IER11" s="124"/>
      <c r="IES11" s="124"/>
      <c r="IET11" s="124"/>
      <c r="IEU11" s="124"/>
      <c r="IEV11" s="124"/>
      <c r="IEW11" s="124"/>
      <c r="IEX11" s="124"/>
      <c r="IEY11" s="124"/>
      <c r="IEZ11" s="124"/>
      <c r="IFA11" s="124"/>
      <c r="IFB11" s="124"/>
      <c r="IFC11" s="124"/>
      <c r="IFD11" s="124"/>
      <c r="IFE11" s="124"/>
      <c r="IFF11" s="124"/>
      <c r="IFG11" s="124"/>
      <c r="IFH11" s="124"/>
      <c r="IFI11" s="124"/>
      <c r="IFJ11" s="124"/>
      <c r="IFK11" s="124"/>
      <c r="IFL11" s="124"/>
      <c r="IFM11" s="124"/>
      <c r="IFN11" s="124"/>
      <c r="IFO11" s="124"/>
      <c r="IFP11" s="124"/>
      <c r="IFQ11" s="124"/>
      <c r="IFR11" s="124"/>
      <c r="IFS11" s="124"/>
      <c r="IFT11" s="124"/>
      <c r="IFU11" s="124"/>
      <c r="IFV11" s="124"/>
      <c r="IFW11" s="124"/>
      <c r="IFX11" s="124"/>
      <c r="IFY11" s="124"/>
      <c r="IFZ11" s="124"/>
      <c r="IGA11" s="124"/>
      <c r="IGB11" s="124"/>
      <c r="IGC11" s="124"/>
      <c r="IGD11" s="124"/>
      <c r="IGE11" s="124"/>
      <c r="IGF11" s="124"/>
      <c r="IGG11" s="124"/>
      <c r="IGH11" s="124"/>
      <c r="IGI11" s="124"/>
      <c r="IGJ11" s="124"/>
      <c r="IGK11" s="124"/>
      <c r="IGL11" s="124"/>
      <c r="IGM11" s="124"/>
      <c r="IGN11" s="124"/>
      <c r="IGO11" s="124"/>
      <c r="IGP11" s="124"/>
      <c r="IGQ11" s="124"/>
      <c r="IGR11" s="124"/>
      <c r="IGS11" s="124"/>
      <c r="IGT11" s="124"/>
      <c r="IGU11" s="124"/>
      <c r="IGV11" s="124"/>
      <c r="IGW11" s="124"/>
      <c r="IGX11" s="124"/>
      <c r="IGY11" s="124"/>
      <c r="IGZ11" s="124"/>
      <c r="IHA11" s="124"/>
      <c r="IHB11" s="124"/>
      <c r="IHC11" s="124"/>
      <c r="IHD11" s="124"/>
      <c r="IHE11" s="124"/>
      <c r="IHF11" s="124"/>
      <c r="IHG11" s="124"/>
      <c r="IHH11" s="124"/>
      <c r="IHI11" s="124"/>
      <c r="IHJ11" s="124"/>
      <c r="IHK11" s="124"/>
      <c r="IHL11" s="124"/>
      <c r="IHM11" s="124"/>
      <c r="IHN11" s="124"/>
      <c r="IHO11" s="124"/>
      <c r="IHP11" s="124"/>
      <c r="IHQ11" s="124"/>
      <c r="IHR11" s="124"/>
      <c r="IHS11" s="124"/>
      <c r="IHT11" s="124"/>
      <c r="IHU11" s="124"/>
      <c r="IHV11" s="124"/>
      <c r="IHW11" s="124"/>
      <c r="IHX11" s="124"/>
      <c r="IHY11" s="124"/>
      <c r="IHZ11" s="124"/>
      <c r="IIA11" s="124"/>
      <c r="IIB11" s="124"/>
      <c r="IIC11" s="124"/>
      <c r="IID11" s="124"/>
      <c r="IIE11" s="124"/>
      <c r="IIF11" s="124"/>
      <c r="IIG11" s="124"/>
      <c r="IIH11" s="124"/>
      <c r="III11" s="124"/>
      <c r="IIJ11" s="124"/>
      <c r="IIK11" s="124"/>
      <c r="IIL11" s="124"/>
      <c r="IIM11" s="124"/>
      <c r="IIN11" s="124"/>
      <c r="IIO11" s="124"/>
      <c r="IIP11" s="124"/>
      <c r="IIQ11" s="124"/>
      <c r="IIR11" s="124"/>
      <c r="IIS11" s="124"/>
      <c r="IIT11" s="124"/>
      <c r="IIU11" s="124"/>
      <c r="IIV11" s="124"/>
      <c r="IIW11" s="124"/>
      <c r="IIX11" s="124"/>
      <c r="IIY11" s="124"/>
      <c r="IIZ11" s="124"/>
      <c r="IJA11" s="124"/>
      <c r="IJB11" s="124"/>
      <c r="IJC11" s="124"/>
      <c r="IJD11" s="124"/>
      <c r="IJE11" s="124"/>
      <c r="IJF11" s="124"/>
      <c r="IJG11" s="124"/>
      <c r="IJH11" s="124"/>
      <c r="IJI11" s="124"/>
      <c r="IJJ11" s="124"/>
      <c r="IJK11" s="124"/>
      <c r="IJL11" s="124"/>
      <c r="IJM11" s="124"/>
      <c r="IJN11" s="124"/>
      <c r="IJO11" s="124"/>
      <c r="IJP11" s="124"/>
      <c r="IJQ11" s="124"/>
      <c r="IJR11" s="124"/>
      <c r="IJS11" s="124"/>
      <c r="IJT11" s="124"/>
      <c r="IJU11" s="124"/>
      <c r="IJV11" s="124"/>
      <c r="IJW11" s="124"/>
      <c r="IJX11" s="124"/>
      <c r="IJY11" s="124"/>
      <c r="IJZ11" s="124"/>
      <c r="IKA11" s="124"/>
      <c r="IKB11" s="124"/>
      <c r="IKC11" s="124"/>
      <c r="IKD11" s="124"/>
      <c r="IKE11" s="124"/>
      <c r="IKF11" s="124"/>
      <c r="IKG11" s="124"/>
      <c r="IKH11" s="124"/>
      <c r="IKI11" s="124"/>
      <c r="IKJ11" s="124"/>
      <c r="IKK11" s="124"/>
      <c r="IKL11" s="124"/>
      <c r="IKM11" s="124"/>
      <c r="IKN11" s="124"/>
      <c r="IKO11" s="124"/>
      <c r="IKP11" s="124"/>
      <c r="IKQ11" s="124"/>
      <c r="IKR11" s="124"/>
      <c r="IKS11" s="124"/>
      <c r="IKT11" s="124"/>
      <c r="IKU11" s="124"/>
      <c r="IKV11" s="124"/>
      <c r="IKW11" s="124"/>
      <c r="IKX11" s="124"/>
      <c r="IKY11" s="124"/>
      <c r="IKZ11" s="124"/>
      <c r="ILA11" s="124"/>
      <c r="ILB11" s="124"/>
      <c r="ILC11" s="124"/>
      <c r="ILD11" s="124"/>
      <c r="ILE11" s="124"/>
      <c r="ILF11" s="124"/>
      <c r="ILG11" s="124"/>
      <c r="ILH11" s="124"/>
      <c r="ILI11" s="124"/>
      <c r="ILJ11" s="124"/>
      <c r="ILK11" s="124"/>
      <c r="ILL11" s="124"/>
      <c r="ILM11" s="124"/>
      <c r="ILN11" s="124"/>
      <c r="ILO11" s="124"/>
      <c r="ILP11" s="124"/>
      <c r="ILQ11" s="124"/>
      <c r="ILR11" s="124"/>
      <c r="ILS11" s="124"/>
      <c r="ILT11" s="124"/>
      <c r="ILU11" s="124"/>
      <c r="ILV11" s="124"/>
      <c r="ILW11" s="124"/>
      <c r="ILX11" s="124"/>
      <c r="ILY11" s="124"/>
      <c r="ILZ11" s="124"/>
      <c r="IMA11" s="124"/>
      <c r="IMB11" s="124"/>
      <c r="IMC11" s="124"/>
      <c r="IMD11" s="124"/>
      <c r="IME11" s="124"/>
      <c r="IMF11" s="124"/>
      <c r="IMG11" s="124"/>
      <c r="IMH11" s="124"/>
      <c r="IMI11" s="124"/>
      <c r="IMJ11" s="124"/>
      <c r="IMK11" s="124"/>
      <c r="IML11" s="124"/>
      <c r="IMM11" s="124"/>
      <c r="IMN11" s="124"/>
      <c r="IMO11" s="124"/>
      <c r="IMP11" s="124"/>
      <c r="IMQ11" s="124"/>
      <c r="IMR11" s="124"/>
      <c r="IMS11" s="124"/>
      <c r="IMT11" s="124"/>
      <c r="IMU11" s="124"/>
      <c r="IMV11" s="124"/>
      <c r="IMW11" s="124"/>
      <c r="IMX11" s="124"/>
      <c r="IMY11" s="124"/>
      <c r="IMZ11" s="124"/>
      <c r="INA11" s="124"/>
      <c r="INB11" s="124"/>
      <c r="INC11" s="124"/>
      <c r="IND11" s="124"/>
      <c r="INE11" s="124"/>
      <c r="INF11" s="124"/>
      <c r="ING11" s="124"/>
      <c r="INH11" s="124"/>
      <c r="INI11" s="124"/>
      <c r="INJ11" s="124"/>
      <c r="INK11" s="124"/>
      <c r="INL11" s="124"/>
      <c r="INM11" s="124"/>
      <c r="INN11" s="124"/>
      <c r="INO11" s="124"/>
      <c r="INP11" s="124"/>
      <c r="INQ11" s="124"/>
      <c r="INR11" s="124"/>
      <c r="INS11" s="124"/>
      <c r="INT11" s="124"/>
      <c r="INU11" s="124"/>
      <c r="INV11" s="124"/>
      <c r="INW11" s="124"/>
      <c r="INX11" s="124"/>
      <c r="INY11" s="124"/>
      <c r="INZ11" s="124"/>
      <c r="IOA11" s="124"/>
      <c r="IOB11" s="124"/>
      <c r="IOC11" s="124"/>
      <c r="IOD11" s="124"/>
      <c r="IOE11" s="124"/>
      <c r="IOF11" s="124"/>
      <c r="IOG11" s="124"/>
      <c r="IOH11" s="124"/>
      <c r="IOI11" s="124"/>
      <c r="IOJ11" s="124"/>
      <c r="IOK11" s="124"/>
      <c r="IOL11" s="124"/>
      <c r="IOM11" s="124"/>
      <c r="ION11" s="124"/>
      <c r="IOO11" s="124"/>
      <c r="IOP11" s="124"/>
      <c r="IOQ11" s="124"/>
      <c r="IOR11" s="124"/>
      <c r="IOS11" s="124"/>
      <c r="IOT11" s="124"/>
      <c r="IOU11" s="124"/>
      <c r="IOV11" s="124"/>
      <c r="IOW11" s="124"/>
      <c r="IOX11" s="124"/>
      <c r="IOY11" s="124"/>
      <c r="IOZ11" s="124"/>
      <c r="IPA11" s="124"/>
      <c r="IPB11" s="124"/>
      <c r="IPC11" s="124"/>
      <c r="IPD11" s="124"/>
      <c r="IPE11" s="124"/>
      <c r="IPF11" s="124"/>
      <c r="IPG11" s="124"/>
      <c r="IPH11" s="124"/>
      <c r="IPI11" s="124"/>
      <c r="IPJ11" s="124"/>
      <c r="IPK11" s="124"/>
      <c r="IPL11" s="124"/>
      <c r="IPM11" s="124"/>
      <c r="IPN11" s="124"/>
      <c r="IPO11" s="124"/>
      <c r="IPP11" s="124"/>
      <c r="IPQ11" s="124"/>
      <c r="IPR11" s="124"/>
      <c r="IPS11" s="124"/>
      <c r="IPT11" s="124"/>
      <c r="IPU11" s="124"/>
      <c r="IPV11" s="124"/>
      <c r="IPW11" s="124"/>
      <c r="IPX11" s="124"/>
      <c r="IPY11" s="124"/>
      <c r="IPZ11" s="124"/>
      <c r="IQA11" s="124"/>
      <c r="IQB11" s="124"/>
      <c r="IQC11" s="124"/>
      <c r="IQD11" s="124"/>
      <c r="IQE11" s="124"/>
      <c r="IQF11" s="124"/>
      <c r="IQG11" s="124"/>
      <c r="IQH11" s="124"/>
      <c r="IQI11" s="124"/>
      <c r="IQJ11" s="124"/>
      <c r="IQK11" s="124"/>
      <c r="IQL11" s="124"/>
      <c r="IQM11" s="124"/>
      <c r="IQN11" s="124"/>
      <c r="IQO11" s="124"/>
      <c r="IQP11" s="124"/>
      <c r="IQQ11" s="124"/>
      <c r="IQR11" s="124"/>
      <c r="IQS11" s="124"/>
      <c r="IQT11" s="124"/>
      <c r="IQU11" s="124"/>
      <c r="IQV11" s="124"/>
      <c r="IQW11" s="124"/>
      <c r="IQX11" s="124"/>
      <c r="IQY11" s="124"/>
      <c r="IQZ11" s="124"/>
      <c r="IRA11" s="124"/>
      <c r="IRB11" s="124"/>
      <c r="IRC11" s="124"/>
      <c r="IRD11" s="124"/>
      <c r="IRE11" s="124"/>
      <c r="IRF11" s="124"/>
      <c r="IRG11" s="124"/>
      <c r="IRH11" s="124"/>
      <c r="IRI11" s="124"/>
      <c r="IRJ11" s="124"/>
      <c r="IRK11" s="124"/>
      <c r="IRL11" s="124"/>
      <c r="IRM11" s="124"/>
      <c r="IRN11" s="124"/>
      <c r="IRO11" s="124"/>
      <c r="IRP11" s="124"/>
      <c r="IRQ11" s="124"/>
      <c r="IRR11" s="124"/>
      <c r="IRS11" s="124"/>
      <c r="IRT11" s="124"/>
      <c r="IRU11" s="124"/>
      <c r="IRV11" s="124"/>
      <c r="IRW11" s="124"/>
      <c r="IRX11" s="124"/>
      <c r="IRY11" s="124"/>
      <c r="IRZ11" s="124"/>
      <c r="ISA11" s="124"/>
      <c r="ISB11" s="124"/>
      <c r="ISC11" s="124"/>
      <c r="ISD11" s="124"/>
      <c r="ISE11" s="124"/>
      <c r="ISF11" s="124"/>
      <c r="ISG11" s="124"/>
      <c r="ISH11" s="124"/>
      <c r="ISI11" s="124"/>
      <c r="ISJ11" s="124"/>
      <c r="ISK11" s="124"/>
      <c r="ISL11" s="124"/>
      <c r="ISM11" s="124"/>
      <c r="ISN11" s="124"/>
      <c r="ISO11" s="124"/>
      <c r="ISP11" s="124"/>
      <c r="ISQ11" s="124"/>
      <c r="ISR11" s="124"/>
      <c r="ISS11" s="124"/>
      <c r="IST11" s="124"/>
      <c r="ISU11" s="124"/>
      <c r="ISV11" s="124"/>
      <c r="ISW11" s="124"/>
      <c r="ISX11" s="124"/>
      <c r="ISY11" s="124"/>
      <c r="ISZ11" s="124"/>
      <c r="ITA11" s="124"/>
      <c r="ITB11" s="124"/>
      <c r="ITC11" s="124"/>
      <c r="ITD11" s="124"/>
      <c r="ITE11" s="124"/>
      <c r="ITF11" s="124"/>
      <c r="ITG11" s="124"/>
      <c r="ITH11" s="124"/>
      <c r="ITI11" s="124"/>
      <c r="ITJ11" s="124"/>
      <c r="ITK11" s="124"/>
      <c r="ITL11" s="124"/>
      <c r="ITM11" s="124"/>
      <c r="ITN11" s="124"/>
      <c r="ITO11" s="124"/>
      <c r="ITP11" s="124"/>
      <c r="ITQ11" s="124"/>
      <c r="ITR11" s="124"/>
      <c r="ITS11" s="124"/>
      <c r="ITT11" s="124"/>
      <c r="ITU11" s="124"/>
      <c r="ITV11" s="124"/>
      <c r="ITW11" s="124"/>
      <c r="ITX11" s="124"/>
      <c r="ITY11" s="124"/>
      <c r="ITZ11" s="124"/>
      <c r="IUA11" s="124"/>
      <c r="IUB11" s="124"/>
      <c r="IUC11" s="124"/>
      <c r="IUD11" s="124"/>
      <c r="IUE11" s="124"/>
      <c r="IUF11" s="124"/>
      <c r="IUG11" s="124"/>
      <c r="IUH11" s="124"/>
      <c r="IUI11" s="124"/>
      <c r="IUJ11" s="124"/>
      <c r="IUK11" s="124"/>
      <c r="IUL11" s="124"/>
      <c r="IUM11" s="124"/>
      <c r="IUN11" s="124"/>
      <c r="IUO11" s="124"/>
      <c r="IUP11" s="124"/>
      <c r="IUQ11" s="124"/>
      <c r="IUR11" s="124"/>
      <c r="IUS11" s="124"/>
      <c r="IUT11" s="124"/>
      <c r="IUU11" s="124"/>
      <c r="IUV11" s="124"/>
      <c r="IUW11" s="124"/>
      <c r="IUX11" s="124"/>
      <c r="IUY11" s="124"/>
      <c r="IUZ11" s="124"/>
      <c r="IVA11" s="124"/>
      <c r="IVB11" s="124"/>
      <c r="IVC11" s="124"/>
      <c r="IVD11" s="124"/>
      <c r="IVE11" s="124"/>
      <c r="IVF11" s="124"/>
      <c r="IVG11" s="124"/>
      <c r="IVH11" s="124"/>
      <c r="IVI11" s="124"/>
      <c r="IVJ11" s="124"/>
      <c r="IVK11" s="124"/>
      <c r="IVL11" s="124"/>
      <c r="IVM11" s="124"/>
      <c r="IVN11" s="124"/>
      <c r="IVO11" s="124"/>
      <c r="IVP11" s="124"/>
      <c r="IVQ11" s="124"/>
      <c r="IVR11" s="124"/>
      <c r="IVS11" s="124"/>
      <c r="IVT11" s="124"/>
      <c r="IVU11" s="124"/>
      <c r="IVV11" s="124"/>
      <c r="IVW11" s="124"/>
      <c r="IVX11" s="124"/>
      <c r="IVY11" s="124"/>
      <c r="IVZ11" s="124"/>
      <c r="IWA11" s="124"/>
      <c r="IWB11" s="124"/>
      <c r="IWC11" s="124"/>
      <c r="IWD11" s="124"/>
      <c r="IWE11" s="124"/>
      <c r="IWF11" s="124"/>
      <c r="IWG11" s="124"/>
      <c r="IWH11" s="124"/>
      <c r="IWI11" s="124"/>
      <c r="IWJ11" s="124"/>
      <c r="IWK11" s="124"/>
      <c r="IWL11" s="124"/>
      <c r="IWM11" s="124"/>
      <c r="IWN11" s="124"/>
      <c r="IWO11" s="124"/>
      <c r="IWP11" s="124"/>
      <c r="IWQ11" s="124"/>
      <c r="IWR11" s="124"/>
      <c r="IWS11" s="124"/>
      <c r="IWT11" s="124"/>
      <c r="IWU11" s="124"/>
      <c r="IWV11" s="124"/>
      <c r="IWW11" s="124"/>
      <c r="IWX11" s="124"/>
      <c r="IWY11" s="124"/>
      <c r="IWZ11" s="124"/>
      <c r="IXA11" s="124"/>
      <c r="IXB11" s="124"/>
      <c r="IXC11" s="124"/>
      <c r="IXD11" s="124"/>
      <c r="IXE11" s="124"/>
      <c r="IXF11" s="124"/>
      <c r="IXG11" s="124"/>
      <c r="IXH11" s="124"/>
      <c r="IXI11" s="124"/>
      <c r="IXJ11" s="124"/>
      <c r="IXK11" s="124"/>
      <c r="IXL11" s="124"/>
      <c r="IXM11" s="124"/>
      <c r="IXN11" s="124"/>
      <c r="IXO11" s="124"/>
      <c r="IXP11" s="124"/>
      <c r="IXQ11" s="124"/>
      <c r="IXR11" s="124"/>
      <c r="IXS11" s="124"/>
      <c r="IXT11" s="124"/>
      <c r="IXU11" s="124"/>
      <c r="IXV11" s="124"/>
      <c r="IXW11" s="124"/>
      <c r="IXX11" s="124"/>
      <c r="IXY11" s="124"/>
      <c r="IXZ11" s="124"/>
      <c r="IYA11" s="124"/>
      <c r="IYB11" s="124"/>
      <c r="IYC11" s="124"/>
      <c r="IYD11" s="124"/>
      <c r="IYE11" s="124"/>
      <c r="IYF11" s="124"/>
      <c r="IYG11" s="124"/>
      <c r="IYH11" s="124"/>
      <c r="IYI11" s="124"/>
      <c r="IYJ11" s="124"/>
      <c r="IYK11" s="124"/>
      <c r="IYL11" s="124"/>
      <c r="IYM11" s="124"/>
      <c r="IYN11" s="124"/>
      <c r="IYO11" s="124"/>
      <c r="IYP11" s="124"/>
      <c r="IYQ11" s="124"/>
      <c r="IYR11" s="124"/>
      <c r="IYS11" s="124"/>
      <c r="IYT11" s="124"/>
      <c r="IYU11" s="124"/>
      <c r="IYV11" s="124"/>
      <c r="IYW11" s="124"/>
      <c r="IYX11" s="124"/>
      <c r="IYY11" s="124"/>
      <c r="IYZ11" s="124"/>
      <c r="IZA11" s="124"/>
      <c r="IZB11" s="124"/>
      <c r="IZC11" s="124"/>
      <c r="IZD11" s="124"/>
      <c r="IZE11" s="124"/>
      <c r="IZF11" s="124"/>
      <c r="IZG11" s="124"/>
      <c r="IZH11" s="124"/>
      <c r="IZI11" s="124"/>
      <c r="IZJ11" s="124"/>
      <c r="IZK11" s="124"/>
      <c r="IZL11" s="124"/>
      <c r="IZM11" s="124"/>
      <c r="IZN11" s="124"/>
      <c r="IZO11" s="124"/>
      <c r="IZP11" s="124"/>
      <c r="IZQ11" s="124"/>
      <c r="IZR11" s="124"/>
      <c r="IZS11" s="124"/>
      <c r="IZT11" s="124"/>
      <c r="IZU11" s="124"/>
      <c r="IZV11" s="124"/>
      <c r="IZW11" s="124"/>
      <c r="IZX11" s="124"/>
      <c r="IZY11" s="124"/>
      <c r="IZZ11" s="124"/>
      <c r="JAA11" s="124"/>
      <c r="JAB11" s="124"/>
      <c r="JAC11" s="124"/>
      <c r="JAD11" s="124"/>
      <c r="JAE11" s="124"/>
      <c r="JAF11" s="124"/>
      <c r="JAG11" s="124"/>
      <c r="JAH11" s="124"/>
      <c r="JAI11" s="124"/>
      <c r="JAJ11" s="124"/>
      <c r="JAK11" s="124"/>
      <c r="JAL11" s="124"/>
      <c r="JAM11" s="124"/>
      <c r="JAN11" s="124"/>
      <c r="JAO11" s="124"/>
      <c r="JAP11" s="124"/>
      <c r="JAQ11" s="124"/>
      <c r="JAR11" s="124"/>
      <c r="JAS11" s="124"/>
      <c r="JAT11" s="124"/>
      <c r="JAU11" s="124"/>
      <c r="JAV11" s="124"/>
      <c r="JAW11" s="124"/>
      <c r="JAX11" s="124"/>
      <c r="JAY11" s="124"/>
      <c r="JAZ11" s="124"/>
      <c r="JBA11" s="124"/>
      <c r="JBB11" s="124"/>
      <c r="JBC11" s="124"/>
      <c r="JBD11" s="124"/>
      <c r="JBE11" s="124"/>
      <c r="JBF11" s="124"/>
      <c r="JBG11" s="124"/>
      <c r="JBH11" s="124"/>
      <c r="JBI11" s="124"/>
      <c r="JBJ11" s="124"/>
      <c r="JBK11" s="124"/>
      <c r="JBL11" s="124"/>
      <c r="JBM11" s="124"/>
      <c r="JBN11" s="124"/>
      <c r="JBO11" s="124"/>
      <c r="JBP11" s="124"/>
      <c r="JBQ11" s="124"/>
      <c r="JBR11" s="124"/>
      <c r="JBS11" s="124"/>
      <c r="JBT11" s="124"/>
      <c r="JBU11" s="124"/>
      <c r="JBV11" s="124"/>
      <c r="JBW11" s="124"/>
      <c r="JBX11" s="124"/>
      <c r="JBY11" s="124"/>
      <c r="JBZ11" s="124"/>
      <c r="JCA11" s="124"/>
      <c r="JCB11" s="124"/>
      <c r="JCC11" s="124"/>
      <c r="JCD11" s="124"/>
      <c r="JCE11" s="124"/>
      <c r="JCF11" s="124"/>
      <c r="JCG11" s="124"/>
      <c r="JCH11" s="124"/>
      <c r="JCI11" s="124"/>
      <c r="JCJ11" s="124"/>
      <c r="JCK11" s="124"/>
      <c r="JCL11" s="124"/>
      <c r="JCM11" s="124"/>
      <c r="JCN11" s="124"/>
      <c r="JCO11" s="124"/>
      <c r="JCP11" s="124"/>
      <c r="JCQ11" s="124"/>
      <c r="JCR11" s="124"/>
      <c r="JCS11" s="124"/>
      <c r="JCT11" s="124"/>
      <c r="JCU11" s="124"/>
      <c r="JCV11" s="124"/>
      <c r="JCW11" s="124"/>
      <c r="JCX11" s="124"/>
      <c r="JCY11" s="124"/>
      <c r="JCZ11" s="124"/>
      <c r="JDA11" s="124"/>
      <c r="JDB11" s="124"/>
      <c r="JDC11" s="124"/>
      <c r="JDD11" s="124"/>
      <c r="JDE11" s="124"/>
      <c r="JDF11" s="124"/>
      <c r="JDG11" s="124"/>
      <c r="JDH11" s="124"/>
      <c r="JDI11" s="124"/>
      <c r="JDJ11" s="124"/>
      <c r="JDK11" s="124"/>
      <c r="JDL11" s="124"/>
      <c r="JDM11" s="124"/>
      <c r="JDN11" s="124"/>
      <c r="JDO11" s="124"/>
      <c r="JDP11" s="124"/>
      <c r="JDQ11" s="124"/>
      <c r="JDR11" s="124"/>
      <c r="JDS11" s="124"/>
      <c r="JDT11" s="124"/>
      <c r="JDU11" s="124"/>
      <c r="JDV11" s="124"/>
      <c r="JDW11" s="124"/>
      <c r="JDX11" s="124"/>
      <c r="JDY11" s="124"/>
      <c r="JDZ11" s="124"/>
      <c r="JEA11" s="124"/>
      <c r="JEB11" s="124"/>
      <c r="JEC11" s="124"/>
      <c r="JED11" s="124"/>
      <c r="JEE11" s="124"/>
      <c r="JEF11" s="124"/>
      <c r="JEG11" s="124"/>
      <c r="JEH11" s="124"/>
      <c r="JEI11" s="124"/>
      <c r="JEJ11" s="124"/>
      <c r="JEK11" s="124"/>
      <c r="JEL11" s="124"/>
      <c r="JEM11" s="124"/>
      <c r="JEN11" s="124"/>
      <c r="JEO11" s="124"/>
      <c r="JEP11" s="124"/>
      <c r="JEQ11" s="124"/>
      <c r="JER11" s="124"/>
      <c r="JES11" s="124"/>
      <c r="JET11" s="124"/>
      <c r="JEU11" s="124"/>
      <c r="JEV11" s="124"/>
      <c r="JEW11" s="124"/>
      <c r="JEX11" s="124"/>
      <c r="JEY11" s="124"/>
      <c r="JEZ11" s="124"/>
      <c r="JFA11" s="124"/>
      <c r="JFB11" s="124"/>
      <c r="JFC11" s="124"/>
      <c r="JFD11" s="124"/>
      <c r="JFE11" s="124"/>
      <c r="JFF11" s="124"/>
      <c r="JFG11" s="124"/>
      <c r="JFH11" s="124"/>
      <c r="JFI11" s="124"/>
      <c r="JFJ11" s="124"/>
      <c r="JFK11" s="124"/>
      <c r="JFL11" s="124"/>
      <c r="JFM11" s="124"/>
      <c r="JFN11" s="124"/>
      <c r="JFO11" s="124"/>
      <c r="JFP11" s="124"/>
      <c r="JFQ11" s="124"/>
      <c r="JFR11" s="124"/>
      <c r="JFS11" s="124"/>
      <c r="JFT11" s="124"/>
      <c r="JFU11" s="124"/>
      <c r="JFV11" s="124"/>
      <c r="JFW11" s="124"/>
      <c r="JFX11" s="124"/>
      <c r="JFY11" s="124"/>
      <c r="JFZ11" s="124"/>
      <c r="JGA11" s="124"/>
      <c r="JGB11" s="124"/>
      <c r="JGC11" s="124"/>
      <c r="JGD11" s="124"/>
      <c r="JGE11" s="124"/>
      <c r="JGF11" s="124"/>
      <c r="JGG11" s="124"/>
      <c r="JGH11" s="124"/>
      <c r="JGI11" s="124"/>
      <c r="JGJ11" s="124"/>
      <c r="JGK11" s="124"/>
      <c r="JGL11" s="124"/>
      <c r="JGM11" s="124"/>
      <c r="JGN11" s="124"/>
      <c r="JGO11" s="124"/>
      <c r="JGP11" s="124"/>
      <c r="JGQ11" s="124"/>
      <c r="JGR11" s="124"/>
      <c r="JGS11" s="124"/>
      <c r="JGT11" s="124"/>
      <c r="JGU11" s="124"/>
      <c r="JGV11" s="124"/>
      <c r="JGW11" s="124"/>
      <c r="JGX11" s="124"/>
      <c r="JGY11" s="124"/>
      <c r="JGZ11" s="124"/>
      <c r="JHA11" s="124"/>
      <c r="JHB11" s="124"/>
      <c r="JHC11" s="124"/>
      <c r="JHD11" s="124"/>
      <c r="JHE11" s="124"/>
      <c r="JHF11" s="124"/>
      <c r="JHG11" s="124"/>
      <c r="JHH11" s="124"/>
      <c r="JHI11" s="124"/>
      <c r="JHJ11" s="124"/>
      <c r="JHK11" s="124"/>
      <c r="JHL11" s="124"/>
      <c r="JHM11" s="124"/>
      <c r="JHN11" s="124"/>
      <c r="JHO11" s="124"/>
      <c r="JHP11" s="124"/>
      <c r="JHQ11" s="124"/>
      <c r="JHR11" s="124"/>
      <c r="JHS11" s="124"/>
      <c r="JHT11" s="124"/>
      <c r="JHU11" s="124"/>
      <c r="JHV11" s="124"/>
      <c r="JHW11" s="124"/>
      <c r="JHX11" s="124"/>
      <c r="JHY11" s="124"/>
      <c r="JHZ11" s="124"/>
      <c r="JIA11" s="124"/>
      <c r="JIB11" s="124"/>
      <c r="JIC11" s="124"/>
      <c r="JID11" s="124"/>
      <c r="JIE11" s="124"/>
      <c r="JIF11" s="124"/>
      <c r="JIG11" s="124"/>
      <c r="JIH11" s="124"/>
      <c r="JII11" s="124"/>
      <c r="JIJ11" s="124"/>
      <c r="JIK11" s="124"/>
      <c r="JIL11" s="124"/>
      <c r="JIM11" s="124"/>
      <c r="JIN11" s="124"/>
      <c r="JIO11" s="124"/>
      <c r="JIP11" s="124"/>
      <c r="JIQ11" s="124"/>
      <c r="JIR11" s="124"/>
      <c r="JIS11" s="124"/>
      <c r="JIT11" s="124"/>
      <c r="JIU11" s="124"/>
      <c r="JIV11" s="124"/>
      <c r="JIW11" s="124"/>
      <c r="JIX11" s="124"/>
      <c r="JIY11" s="124"/>
      <c r="JIZ11" s="124"/>
      <c r="JJA11" s="124"/>
      <c r="JJB11" s="124"/>
      <c r="JJC11" s="124"/>
      <c r="JJD11" s="124"/>
      <c r="JJE11" s="124"/>
      <c r="JJF11" s="124"/>
      <c r="JJG11" s="124"/>
      <c r="JJH11" s="124"/>
      <c r="JJI11" s="124"/>
      <c r="JJJ11" s="124"/>
      <c r="JJK11" s="124"/>
      <c r="JJL11" s="124"/>
      <c r="JJM11" s="124"/>
      <c r="JJN11" s="124"/>
      <c r="JJO11" s="124"/>
      <c r="JJP11" s="124"/>
      <c r="JJQ11" s="124"/>
      <c r="JJR11" s="124"/>
      <c r="JJS11" s="124"/>
      <c r="JJT11" s="124"/>
      <c r="JJU11" s="124"/>
      <c r="JJV11" s="124"/>
      <c r="JJW11" s="124"/>
      <c r="JJX11" s="124"/>
      <c r="JJY11" s="124"/>
      <c r="JJZ11" s="124"/>
      <c r="JKA11" s="124"/>
      <c r="JKB11" s="124"/>
      <c r="JKC11" s="124"/>
      <c r="JKD11" s="124"/>
      <c r="JKE11" s="124"/>
      <c r="JKF11" s="124"/>
      <c r="JKG11" s="124"/>
      <c r="JKH11" s="124"/>
      <c r="JKI11" s="124"/>
      <c r="JKJ11" s="124"/>
      <c r="JKK11" s="124"/>
      <c r="JKL11" s="124"/>
      <c r="JKM11" s="124"/>
      <c r="JKN11" s="124"/>
      <c r="JKO11" s="124"/>
      <c r="JKP11" s="124"/>
      <c r="JKQ11" s="124"/>
      <c r="JKR11" s="124"/>
      <c r="JKS11" s="124"/>
      <c r="JKT11" s="124"/>
      <c r="JKU11" s="124"/>
      <c r="JKV11" s="124"/>
      <c r="JKW11" s="124"/>
      <c r="JKX11" s="124"/>
      <c r="JKY11" s="124"/>
      <c r="JKZ11" s="124"/>
      <c r="JLA11" s="124"/>
      <c r="JLB11" s="124"/>
      <c r="JLC11" s="124"/>
      <c r="JLD11" s="124"/>
      <c r="JLE11" s="124"/>
      <c r="JLF11" s="124"/>
      <c r="JLG11" s="124"/>
      <c r="JLH11" s="124"/>
      <c r="JLI11" s="124"/>
      <c r="JLJ11" s="124"/>
      <c r="JLK11" s="124"/>
      <c r="JLL11" s="124"/>
      <c r="JLM11" s="124"/>
      <c r="JLN11" s="124"/>
      <c r="JLO11" s="124"/>
      <c r="JLP11" s="124"/>
      <c r="JLQ11" s="124"/>
      <c r="JLR11" s="124"/>
      <c r="JLS11" s="124"/>
      <c r="JLT11" s="124"/>
      <c r="JLU11" s="124"/>
      <c r="JLV11" s="124"/>
      <c r="JLW11" s="124"/>
      <c r="JLX11" s="124"/>
      <c r="JLY11" s="124"/>
      <c r="JLZ11" s="124"/>
      <c r="JMA11" s="124"/>
      <c r="JMB11" s="124"/>
      <c r="JMC11" s="124"/>
      <c r="JMD11" s="124"/>
      <c r="JME11" s="124"/>
      <c r="JMF11" s="124"/>
      <c r="JMG11" s="124"/>
      <c r="JMH11" s="124"/>
      <c r="JMI11" s="124"/>
      <c r="JMJ11" s="124"/>
      <c r="JMK11" s="124"/>
      <c r="JML11" s="124"/>
      <c r="JMM11" s="124"/>
      <c r="JMN11" s="124"/>
      <c r="JMO11" s="124"/>
      <c r="JMP11" s="124"/>
      <c r="JMQ11" s="124"/>
      <c r="JMR11" s="124"/>
      <c r="JMS11" s="124"/>
      <c r="JMT11" s="124"/>
      <c r="JMU11" s="124"/>
      <c r="JMV11" s="124"/>
      <c r="JMW11" s="124"/>
      <c r="JMX11" s="124"/>
      <c r="JMY11" s="124"/>
      <c r="JMZ11" s="124"/>
      <c r="JNA11" s="124"/>
      <c r="JNB11" s="124"/>
      <c r="JNC11" s="124"/>
      <c r="JND11" s="124"/>
      <c r="JNE11" s="124"/>
      <c r="JNF11" s="124"/>
      <c r="JNG11" s="124"/>
      <c r="JNH11" s="124"/>
      <c r="JNI11" s="124"/>
      <c r="JNJ11" s="124"/>
      <c r="JNK11" s="124"/>
      <c r="JNL11" s="124"/>
      <c r="JNM11" s="124"/>
      <c r="JNN11" s="124"/>
      <c r="JNO11" s="124"/>
      <c r="JNP11" s="124"/>
      <c r="JNQ11" s="124"/>
      <c r="JNR11" s="124"/>
      <c r="JNS11" s="124"/>
      <c r="JNT11" s="124"/>
      <c r="JNU11" s="124"/>
      <c r="JNV11" s="124"/>
      <c r="JNW11" s="124"/>
      <c r="JNX11" s="124"/>
      <c r="JNY11" s="124"/>
      <c r="JNZ11" s="124"/>
      <c r="JOA11" s="124"/>
      <c r="JOB11" s="124"/>
      <c r="JOC11" s="124"/>
      <c r="JOD11" s="124"/>
      <c r="JOE11" s="124"/>
      <c r="JOF11" s="124"/>
      <c r="JOG11" s="124"/>
      <c r="JOH11" s="124"/>
      <c r="JOI11" s="124"/>
      <c r="JOJ11" s="124"/>
      <c r="JOK11" s="124"/>
      <c r="JOL11" s="124"/>
      <c r="JOM11" s="124"/>
      <c r="JON11" s="124"/>
      <c r="JOO11" s="124"/>
      <c r="JOP11" s="124"/>
      <c r="JOQ11" s="124"/>
      <c r="JOR11" s="124"/>
      <c r="JOS11" s="124"/>
      <c r="JOT11" s="124"/>
      <c r="JOU11" s="124"/>
      <c r="JOV11" s="124"/>
      <c r="JOW11" s="124"/>
      <c r="JOX11" s="124"/>
      <c r="JOY11" s="124"/>
      <c r="JOZ11" s="124"/>
      <c r="JPA11" s="124"/>
      <c r="JPB11" s="124"/>
      <c r="JPC11" s="124"/>
      <c r="JPD11" s="124"/>
      <c r="JPE11" s="124"/>
      <c r="JPF11" s="124"/>
      <c r="JPG11" s="124"/>
      <c r="JPH11" s="124"/>
      <c r="JPI11" s="124"/>
      <c r="JPJ11" s="124"/>
      <c r="JPK11" s="124"/>
      <c r="JPL11" s="124"/>
      <c r="JPM11" s="124"/>
      <c r="JPN11" s="124"/>
      <c r="JPO11" s="124"/>
      <c r="JPP11" s="124"/>
      <c r="JPQ11" s="124"/>
      <c r="JPR11" s="124"/>
      <c r="JPS11" s="124"/>
      <c r="JPT11" s="124"/>
      <c r="JPU11" s="124"/>
      <c r="JPV11" s="124"/>
      <c r="JPW11" s="124"/>
      <c r="JPX11" s="124"/>
      <c r="JPY11" s="124"/>
      <c r="JPZ11" s="124"/>
      <c r="JQA11" s="124"/>
      <c r="JQB11" s="124"/>
      <c r="JQC11" s="124"/>
      <c r="JQD11" s="124"/>
      <c r="JQE11" s="124"/>
      <c r="JQF11" s="124"/>
      <c r="JQG11" s="124"/>
      <c r="JQH11" s="124"/>
      <c r="JQI11" s="124"/>
      <c r="JQJ11" s="124"/>
      <c r="JQK11" s="124"/>
      <c r="JQL11" s="124"/>
      <c r="JQM11" s="124"/>
      <c r="JQN11" s="124"/>
      <c r="JQO11" s="124"/>
      <c r="JQP11" s="124"/>
      <c r="JQQ11" s="124"/>
      <c r="JQR11" s="124"/>
      <c r="JQS11" s="124"/>
      <c r="JQT11" s="124"/>
      <c r="JQU11" s="124"/>
      <c r="JQV11" s="124"/>
      <c r="JQW11" s="124"/>
      <c r="JQX11" s="124"/>
      <c r="JQY11" s="124"/>
      <c r="JQZ11" s="124"/>
      <c r="JRA11" s="124"/>
      <c r="JRB11" s="124"/>
      <c r="JRC11" s="124"/>
      <c r="JRD11" s="124"/>
      <c r="JRE11" s="124"/>
      <c r="JRF11" s="124"/>
      <c r="JRG11" s="124"/>
      <c r="JRH11" s="124"/>
      <c r="JRI11" s="124"/>
      <c r="JRJ11" s="124"/>
      <c r="JRK11" s="124"/>
      <c r="JRL11" s="124"/>
      <c r="JRM11" s="124"/>
      <c r="JRN11" s="124"/>
      <c r="JRO11" s="124"/>
      <c r="JRP11" s="124"/>
      <c r="JRQ11" s="124"/>
      <c r="JRR11" s="124"/>
      <c r="JRS11" s="124"/>
      <c r="JRT11" s="124"/>
      <c r="JRU11" s="124"/>
      <c r="JRV11" s="124"/>
      <c r="JRW11" s="124"/>
      <c r="JRX11" s="124"/>
      <c r="JRY11" s="124"/>
      <c r="JRZ11" s="124"/>
      <c r="JSA11" s="124"/>
      <c r="JSB11" s="124"/>
      <c r="JSC11" s="124"/>
      <c r="JSD11" s="124"/>
      <c r="JSE11" s="124"/>
      <c r="JSF11" s="124"/>
      <c r="JSG11" s="124"/>
      <c r="JSH11" s="124"/>
      <c r="JSI11" s="124"/>
      <c r="JSJ11" s="124"/>
      <c r="JSK11" s="124"/>
      <c r="JSL11" s="124"/>
      <c r="JSM11" s="124"/>
      <c r="JSN11" s="124"/>
      <c r="JSO11" s="124"/>
      <c r="JSP11" s="124"/>
      <c r="JSQ11" s="124"/>
      <c r="JSR11" s="124"/>
      <c r="JSS11" s="124"/>
      <c r="JST11" s="124"/>
      <c r="JSU11" s="124"/>
      <c r="JSV11" s="124"/>
      <c r="JSW11" s="124"/>
      <c r="JSX11" s="124"/>
      <c r="JSY11" s="124"/>
      <c r="JSZ11" s="124"/>
      <c r="JTA11" s="124"/>
      <c r="JTB11" s="124"/>
      <c r="JTC11" s="124"/>
      <c r="JTD11" s="124"/>
      <c r="JTE11" s="124"/>
      <c r="JTF11" s="124"/>
      <c r="JTG11" s="124"/>
      <c r="JTH11" s="124"/>
      <c r="JTI11" s="124"/>
      <c r="JTJ11" s="124"/>
      <c r="JTK11" s="124"/>
      <c r="JTL11" s="124"/>
      <c r="JTM11" s="124"/>
      <c r="JTN11" s="124"/>
      <c r="JTO11" s="124"/>
      <c r="JTP11" s="124"/>
      <c r="JTQ11" s="124"/>
      <c r="JTR11" s="124"/>
      <c r="JTS11" s="124"/>
      <c r="JTT11" s="124"/>
      <c r="JTU11" s="124"/>
      <c r="JTV11" s="124"/>
      <c r="JTW11" s="124"/>
      <c r="JTX11" s="124"/>
      <c r="JTY11" s="124"/>
      <c r="JTZ11" s="124"/>
      <c r="JUA11" s="124"/>
      <c r="JUB11" s="124"/>
      <c r="JUC11" s="124"/>
      <c r="JUD11" s="124"/>
      <c r="JUE11" s="124"/>
      <c r="JUF11" s="124"/>
      <c r="JUG11" s="124"/>
      <c r="JUH11" s="124"/>
      <c r="JUI11" s="124"/>
      <c r="JUJ11" s="124"/>
      <c r="JUK11" s="124"/>
      <c r="JUL11" s="124"/>
      <c r="JUM11" s="124"/>
      <c r="JUN11" s="124"/>
      <c r="JUO11" s="124"/>
      <c r="JUP11" s="124"/>
      <c r="JUQ11" s="124"/>
      <c r="JUR11" s="124"/>
      <c r="JUS11" s="124"/>
      <c r="JUT11" s="124"/>
      <c r="JUU11" s="124"/>
      <c r="JUV11" s="124"/>
      <c r="JUW11" s="124"/>
      <c r="JUX11" s="124"/>
      <c r="JUY11" s="124"/>
      <c r="JUZ11" s="124"/>
      <c r="JVA11" s="124"/>
      <c r="JVB11" s="124"/>
      <c r="JVC11" s="124"/>
      <c r="JVD11" s="124"/>
      <c r="JVE11" s="124"/>
      <c r="JVF11" s="124"/>
      <c r="JVG11" s="124"/>
      <c r="JVH11" s="124"/>
      <c r="JVI11" s="124"/>
      <c r="JVJ11" s="124"/>
      <c r="JVK11" s="124"/>
      <c r="JVL11" s="124"/>
      <c r="JVM11" s="124"/>
      <c r="JVN11" s="124"/>
      <c r="JVO11" s="124"/>
      <c r="JVP11" s="124"/>
      <c r="JVQ11" s="124"/>
      <c r="JVR11" s="124"/>
      <c r="JVS11" s="124"/>
      <c r="JVT11" s="124"/>
      <c r="JVU11" s="124"/>
      <c r="JVV11" s="124"/>
      <c r="JVW11" s="124"/>
      <c r="JVX11" s="124"/>
      <c r="JVY11" s="124"/>
      <c r="JVZ11" s="124"/>
      <c r="JWA11" s="124"/>
      <c r="JWB11" s="124"/>
      <c r="JWC11" s="124"/>
      <c r="JWD11" s="124"/>
      <c r="JWE11" s="124"/>
      <c r="JWF11" s="124"/>
      <c r="JWG11" s="124"/>
      <c r="JWH11" s="124"/>
      <c r="JWI11" s="124"/>
      <c r="JWJ11" s="124"/>
      <c r="JWK11" s="124"/>
      <c r="JWL11" s="124"/>
      <c r="JWM11" s="124"/>
      <c r="JWN11" s="124"/>
      <c r="JWO11" s="124"/>
      <c r="JWP11" s="124"/>
      <c r="JWQ11" s="124"/>
      <c r="JWR11" s="124"/>
      <c r="JWS11" s="124"/>
      <c r="JWT11" s="124"/>
      <c r="JWU11" s="124"/>
      <c r="JWV11" s="124"/>
      <c r="JWW11" s="124"/>
      <c r="JWX11" s="124"/>
      <c r="JWY11" s="124"/>
      <c r="JWZ11" s="124"/>
      <c r="JXA11" s="124"/>
      <c r="JXB11" s="124"/>
      <c r="JXC11" s="124"/>
      <c r="JXD11" s="124"/>
      <c r="JXE11" s="124"/>
      <c r="JXF11" s="124"/>
      <c r="JXG11" s="124"/>
      <c r="JXH11" s="124"/>
      <c r="JXI11" s="124"/>
      <c r="JXJ11" s="124"/>
      <c r="JXK11" s="124"/>
      <c r="JXL11" s="124"/>
      <c r="JXM11" s="124"/>
      <c r="JXN11" s="124"/>
      <c r="JXO11" s="124"/>
      <c r="JXP11" s="124"/>
      <c r="JXQ11" s="124"/>
      <c r="JXR11" s="124"/>
      <c r="JXS11" s="124"/>
      <c r="JXT11" s="124"/>
      <c r="JXU11" s="124"/>
      <c r="JXV11" s="124"/>
      <c r="JXW11" s="124"/>
      <c r="JXX11" s="124"/>
      <c r="JXY11" s="124"/>
      <c r="JXZ11" s="124"/>
      <c r="JYA11" s="124"/>
      <c r="JYB11" s="124"/>
      <c r="JYC11" s="124"/>
      <c r="JYD11" s="124"/>
      <c r="JYE11" s="124"/>
      <c r="JYF11" s="124"/>
      <c r="JYG11" s="124"/>
      <c r="JYH11" s="124"/>
      <c r="JYI11" s="124"/>
      <c r="JYJ11" s="124"/>
      <c r="JYK11" s="124"/>
      <c r="JYL11" s="124"/>
      <c r="JYM11" s="124"/>
      <c r="JYN11" s="124"/>
      <c r="JYO11" s="124"/>
      <c r="JYP11" s="124"/>
      <c r="JYQ11" s="124"/>
      <c r="JYR11" s="124"/>
      <c r="JYS11" s="124"/>
      <c r="JYT11" s="124"/>
      <c r="JYU11" s="124"/>
      <c r="JYV11" s="124"/>
      <c r="JYW11" s="124"/>
      <c r="JYX11" s="124"/>
      <c r="JYY11" s="124"/>
      <c r="JYZ11" s="124"/>
      <c r="JZA11" s="124"/>
      <c r="JZB11" s="124"/>
      <c r="JZC11" s="124"/>
      <c r="JZD11" s="124"/>
      <c r="JZE11" s="124"/>
      <c r="JZF11" s="124"/>
      <c r="JZG11" s="124"/>
      <c r="JZH11" s="124"/>
      <c r="JZI11" s="124"/>
      <c r="JZJ11" s="124"/>
      <c r="JZK11" s="124"/>
      <c r="JZL11" s="124"/>
      <c r="JZM11" s="124"/>
      <c r="JZN11" s="124"/>
      <c r="JZO11" s="124"/>
      <c r="JZP11" s="124"/>
      <c r="JZQ11" s="124"/>
      <c r="JZR11" s="124"/>
      <c r="JZS11" s="124"/>
      <c r="JZT11" s="124"/>
      <c r="JZU11" s="124"/>
      <c r="JZV11" s="124"/>
      <c r="JZW11" s="124"/>
      <c r="JZX11" s="124"/>
      <c r="JZY11" s="124"/>
      <c r="JZZ11" s="124"/>
      <c r="KAA11" s="124"/>
      <c r="KAB11" s="124"/>
      <c r="KAC11" s="124"/>
      <c r="KAD11" s="124"/>
      <c r="KAE11" s="124"/>
      <c r="KAF11" s="124"/>
      <c r="KAG11" s="124"/>
      <c r="KAH11" s="124"/>
      <c r="KAI11" s="124"/>
      <c r="KAJ11" s="124"/>
      <c r="KAK11" s="124"/>
      <c r="KAL11" s="124"/>
      <c r="KAM11" s="124"/>
      <c r="KAN11" s="124"/>
      <c r="KAO11" s="124"/>
      <c r="KAP11" s="124"/>
      <c r="KAQ11" s="124"/>
      <c r="KAR11" s="124"/>
      <c r="KAS11" s="124"/>
      <c r="KAT11" s="124"/>
      <c r="KAU11" s="124"/>
      <c r="KAV11" s="124"/>
      <c r="KAW11" s="124"/>
      <c r="KAX11" s="124"/>
      <c r="KAY11" s="124"/>
      <c r="KAZ11" s="124"/>
      <c r="KBA11" s="124"/>
      <c r="KBB11" s="124"/>
      <c r="KBC11" s="124"/>
      <c r="KBD11" s="124"/>
      <c r="KBE11" s="124"/>
      <c r="KBF11" s="124"/>
      <c r="KBG11" s="124"/>
      <c r="KBH11" s="124"/>
      <c r="KBI11" s="124"/>
      <c r="KBJ11" s="124"/>
      <c r="KBK11" s="124"/>
      <c r="KBL11" s="124"/>
      <c r="KBM11" s="124"/>
      <c r="KBN11" s="124"/>
      <c r="KBO11" s="124"/>
      <c r="KBP11" s="124"/>
      <c r="KBQ11" s="124"/>
      <c r="KBR11" s="124"/>
      <c r="KBS11" s="124"/>
      <c r="KBT11" s="124"/>
      <c r="KBU11" s="124"/>
      <c r="KBV11" s="124"/>
      <c r="KBW11" s="124"/>
      <c r="KBX11" s="124"/>
      <c r="KBY11" s="124"/>
      <c r="KBZ11" s="124"/>
      <c r="KCA11" s="124"/>
      <c r="KCB11" s="124"/>
      <c r="KCC11" s="124"/>
      <c r="KCD11" s="124"/>
      <c r="KCE11" s="124"/>
      <c r="KCF11" s="124"/>
      <c r="KCG11" s="124"/>
      <c r="KCH11" s="124"/>
      <c r="KCI11" s="124"/>
      <c r="KCJ11" s="124"/>
      <c r="KCK11" s="124"/>
      <c r="KCL11" s="124"/>
      <c r="KCM11" s="124"/>
      <c r="KCN11" s="124"/>
      <c r="KCO11" s="124"/>
      <c r="KCP11" s="124"/>
      <c r="KCQ11" s="124"/>
      <c r="KCR11" s="124"/>
      <c r="KCS11" s="124"/>
      <c r="KCT11" s="124"/>
      <c r="KCU11" s="124"/>
      <c r="KCV11" s="124"/>
      <c r="KCW11" s="124"/>
      <c r="KCX11" s="124"/>
      <c r="KCY11" s="124"/>
      <c r="KCZ11" s="124"/>
      <c r="KDA11" s="124"/>
      <c r="KDB11" s="124"/>
      <c r="KDC11" s="124"/>
      <c r="KDD11" s="124"/>
      <c r="KDE11" s="124"/>
      <c r="KDF11" s="124"/>
      <c r="KDG11" s="124"/>
      <c r="KDH11" s="124"/>
      <c r="KDI11" s="124"/>
      <c r="KDJ11" s="124"/>
      <c r="KDK11" s="124"/>
      <c r="KDL11" s="124"/>
      <c r="KDM11" s="124"/>
      <c r="KDN11" s="124"/>
      <c r="KDO11" s="124"/>
      <c r="KDP11" s="124"/>
      <c r="KDQ11" s="124"/>
      <c r="KDR11" s="124"/>
      <c r="KDS11" s="124"/>
      <c r="KDT11" s="124"/>
      <c r="KDU11" s="124"/>
      <c r="KDV11" s="124"/>
      <c r="KDW11" s="124"/>
      <c r="KDX11" s="124"/>
      <c r="KDY11" s="124"/>
      <c r="KDZ11" s="124"/>
      <c r="KEA11" s="124"/>
      <c r="KEB11" s="124"/>
      <c r="KEC11" s="124"/>
      <c r="KED11" s="124"/>
      <c r="KEE11" s="124"/>
      <c r="KEF11" s="124"/>
      <c r="KEG11" s="124"/>
      <c r="KEH11" s="124"/>
      <c r="KEI11" s="124"/>
      <c r="KEJ11" s="124"/>
      <c r="KEK11" s="124"/>
      <c r="KEL11" s="124"/>
      <c r="KEM11" s="124"/>
      <c r="KEN11" s="124"/>
      <c r="KEO11" s="124"/>
      <c r="KEP11" s="124"/>
      <c r="KEQ11" s="124"/>
      <c r="KER11" s="124"/>
      <c r="KES11" s="124"/>
      <c r="KET11" s="124"/>
      <c r="KEU11" s="124"/>
      <c r="KEV11" s="124"/>
      <c r="KEW11" s="124"/>
      <c r="KEX11" s="124"/>
      <c r="KEY11" s="124"/>
      <c r="KEZ11" s="124"/>
      <c r="KFA11" s="124"/>
      <c r="KFB11" s="124"/>
      <c r="KFC11" s="124"/>
      <c r="KFD11" s="124"/>
      <c r="KFE11" s="124"/>
      <c r="KFF11" s="124"/>
      <c r="KFG11" s="124"/>
      <c r="KFH11" s="124"/>
      <c r="KFI11" s="124"/>
      <c r="KFJ11" s="124"/>
      <c r="KFK11" s="124"/>
      <c r="KFL11" s="124"/>
      <c r="KFM11" s="124"/>
      <c r="KFN11" s="124"/>
      <c r="KFO11" s="124"/>
      <c r="KFP11" s="124"/>
      <c r="KFQ11" s="124"/>
      <c r="KFR11" s="124"/>
      <c r="KFS11" s="124"/>
      <c r="KFT11" s="124"/>
      <c r="KFU11" s="124"/>
      <c r="KFV11" s="124"/>
      <c r="KFW11" s="124"/>
      <c r="KFX11" s="124"/>
      <c r="KFY11" s="124"/>
      <c r="KFZ11" s="124"/>
      <c r="KGA11" s="124"/>
      <c r="KGB11" s="124"/>
      <c r="KGC11" s="124"/>
      <c r="KGD11" s="124"/>
      <c r="KGE11" s="124"/>
      <c r="KGF11" s="124"/>
      <c r="KGG11" s="124"/>
      <c r="KGH11" s="124"/>
      <c r="KGI11" s="124"/>
      <c r="KGJ11" s="124"/>
      <c r="KGK11" s="124"/>
      <c r="KGL11" s="124"/>
      <c r="KGM11" s="124"/>
      <c r="KGN11" s="124"/>
      <c r="KGO11" s="124"/>
      <c r="KGP11" s="124"/>
      <c r="KGQ11" s="124"/>
      <c r="KGR11" s="124"/>
      <c r="KGS11" s="124"/>
      <c r="KGT11" s="124"/>
      <c r="KGU11" s="124"/>
      <c r="KGV11" s="124"/>
      <c r="KGW11" s="124"/>
      <c r="KGX11" s="124"/>
      <c r="KGY11" s="124"/>
      <c r="KGZ11" s="124"/>
      <c r="KHA11" s="124"/>
      <c r="KHB11" s="124"/>
      <c r="KHC11" s="124"/>
      <c r="KHD11" s="124"/>
      <c r="KHE11" s="124"/>
      <c r="KHF11" s="124"/>
      <c r="KHG11" s="124"/>
      <c r="KHH11" s="124"/>
      <c r="KHI11" s="124"/>
      <c r="KHJ11" s="124"/>
      <c r="KHK11" s="124"/>
      <c r="KHL11" s="124"/>
      <c r="KHM11" s="124"/>
      <c r="KHN11" s="124"/>
      <c r="KHO11" s="124"/>
      <c r="KHP11" s="124"/>
      <c r="KHQ11" s="124"/>
      <c r="KHR11" s="124"/>
      <c r="KHS11" s="124"/>
      <c r="KHT11" s="124"/>
      <c r="KHU11" s="124"/>
      <c r="KHV11" s="124"/>
      <c r="KHW11" s="124"/>
      <c r="KHX11" s="124"/>
      <c r="KHY11" s="124"/>
      <c r="KHZ11" s="124"/>
      <c r="KIA11" s="124"/>
      <c r="KIB11" s="124"/>
      <c r="KIC11" s="124"/>
      <c r="KID11" s="124"/>
      <c r="KIE11" s="124"/>
      <c r="KIF11" s="124"/>
      <c r="KIG11" s="124"/>
      <c r="KIH11" s="124"/>
      <c r="KII11" s="124"/>
      <c r="KIJ11" s="124"/>
      <c r="KIK11" s="124"/>
      <c r="KIL11" s="124"/>
      <c r="KIM11" s="124"/>
      <c r="KIN11" s="124"/>
      <c r="KIO11" s="124"/>
      <c r="KIP11" s="124"/>
      <c r="KIQ11" s="124"/>
      <c r="KIR11" s="124"/>
      <c r="KIS11" s="124"/>
      <c r="KIT11" s="124"/>
      <c r="KIU11" s="124"/>
      <c r="KIV11" s="124"/>
      <c r="KIW11" s="124"/>
      <c r="KIX11" s="124"/>
      <c r="KIY11" s="124"/>
      <c r="KIZ11" s="124"/>
      <c r="KJA11" s="124"/>
      <c r="KJB11" s="124"/>
      <c r="KJC11" s="124"/>
      <c r="KJD11" s="124"/>
      <c r="KJE11" s="124"/>
      <c r="KJF11" s="124"/>
      <c r="KJG11" s="124"/>
      <c r="KJH11" s="124"/>
      <c r="KJI11" s="124"/>
      <c r="KJJ11" s="124"/>
      <c r="KJK11" s="124"/>
      <c r="KJL11" s="124"/>
      <c r="KJM11" s="124"/>
      <c r="KJN11" s="124"/>
      <c r="KJO11" s="124"/>
      <c r="KJP11" s="124"/>
      <c r="KJQ11" s="124"/>
      <c r="KJR11" s="124"/>
      <c r="KJS11" s="124"/>
      <c r="KJT11" s="124"/>
      <c r="KJU11" s="124"/>
      <c r="KJV11" s="124"/>
      <c r="KJW11" s="124"/>
      <c r="KJX11" s="124"/>
      <c r="KJY11" s="124"/>
      <c r="KJZ11" s="124"/>
      <c r="KKA11" s="124"/>
      <c r="KKB11" s="124"/>
      <c r="KKC11" s="124"/>
      <c r="KKD11" s="124"/>
      <c r="KKE11" s="124"/>
      <c r="KKF11" s="124"/>
      <c r="KKG11" s="124"/>
      <c r="KKH11" s="124"/>
      <c r="KKI11" s="124"/>
      <c r="KKJ11" s="124"/>
      <c r="KKK11" s="124"/>
      <c r="KKL11" s="124"/>
      <c r="KKM11" s="124"/>
      <c r="KKN11" s="124"/>
      <c r="KKO11" s="124"/>
      <c r="KKP11" s="124"/>
      <c r="KKQ11" s="124"/>
      <c r="KKR11" s="124"/>
      <c r="KKS11" s="124"/>
      <c r="KKT11" s="124"/>
      <c r="KKU11" s="124"/>
      <c r="KKV11" s="124"/>
      <c r="KKW11" s="124"/>
      <c r="KKX11" s="124"/>
      <c r="KKY11" s="124"/>
      <c r="KKZ11" s="124"/>
      <c r="KLA11" s="124"/>
      <c r="KLB11" s="124"/>
      <c r="KLC11" s="124"/>
      <c r="KLD11" s="124"/>
      <c r="KLE11" s="124"/>
      <c r="KLF11" s="124"/>
      <c r="KLG11" s="124"/>
      <c r="KLH11" s="124"/>
      <c r="KLI11" s="124"/>
      <c r="KLJ11" s="124"/>
      <c r="KLK11" s="124"/>
      <c r="KLL11" s="124"/>
      <c r="KLM11" s="124"/>
      <c r="KLN11" s="124"/>
      <c r="KLO11" s="124"/>
      <c r="KLP11" s="124"/>
      <c r="KLQ11" s="124"/>
      <c r="KLR11" s="124"/>
      <c r="KLS11" s="124"/>
      <c r="KLT11" s="124"/>
      <c r="KLU11" s="124"/>
      <c r="KLV11" s="124"/>
      <c r="KLW11" s="124"/>
      <c r="KLX11" s="124"/>
      <c r="KLY11" s="124"/>
      <c r="KLZ11" s="124"/>
      <c r="KMA11" s="124"/>
      <c r="KMB11" s="124"/>
      <c r="KMC11" s="124"/>
      <c r="KMD11" s="124"/>
      <c r="KME11" s="124"/>
      <c r="KMF11" s="124"/>
      <c r="KMG11" s="124"/>
      <c r="KMH11" s="124"/>
      <c r="KMI11" s="124"/>
      <c r="KMJ11" s="124"/>
      <c r="KMK11" s="124"/>
      <c r="KML11" s="124"/>
      <c r="KMM11" s="124"/>
      <c r="KMN11" s="124"/>
      <c r="KMO11" s="124"/>
      <c r="KMP11" s="124"/>
      <c r="KMQ11" s="124"/>
      <c r="KMR11" s="124"/>
      <c r="KMS11" s="124"/>
      <c r="KMT11" s="124"/>
      <c r="KMU11" s="124"/>
      <c r="KMV11" s="124"/>
      <c r="KMW11" s="124"/>
      <c r="KMX11" s="124"/>
      <c r="KMY11" s="124"/>
      <c r="KMZ11" s="124"/>
      <c r="KNA11" s="124"/>
      <c r="KNB11" s="124"/>
      <c r="KNC11" s="124"/>
      <c r="KND11" s="124"/>
      <c r="KNE11" s="124"/>
      <c r="KNF11" s="124"/>
      <c r="KNG11" s="124"/>
      <c r="KNH11" s="124"/>
      <c r="KNI11" s="124"/>
      <c r="KNJ11" s="124"/>
      <c r="KNK11" s="124"/>
      <c r="KNL11" s="124"/>
      <c r="KNM11" s="124"/>
      <c r="KNN11" s="124"/>
      <c r="KNO11" s="124"/>
      <c r="KNP11" s="124"/>
      <c r="KNQ11" s="124"/>
      <c r="KNR11" s="124"/>
      <c r="KNS11" s="124"/>
      <c r="KNT11" s="124"/>
      <c r="KNU11" s="124"/>
      <c r="KNV11" s="124"/>
      <c r="KNW11" s="124"/>
      <c r="KNX11" s="124"/>
      <c r="KNY11" s="124"/>
      <c r="KNZ11" s="124"/>
      <c r="KOA11" s="124"/>
      <c r="KOB11" s="124"/>
      <c r="KOC11" s="124"/>
      <c r="KOD11" s="124"/>
      <c r="KOE11" s="124"/>
      <c r="KOF11" s="124"/>
      <c r="KOG11" s="124"/>
      <c r="KOH11" s="124"/>
      <c r="KOI11" s="124"/>
      <c r="KOJ11" s="124"/>
      <c r="KOK11" s="124"/>
      <c r="KOL11" s="124"/>
      <c r="KOM11" s="124"/>
      <c r="KON11" s="124"/>
      <c r="KOO11" s="124"/>
      <c r="KOP11" s="124"/>
      <c r="KOQ11" s="124"/>
      <c r="KOR11" s="124"/>
      <c r="KOS11" s="124"/>
      <c r="KOT11" s="124"/>
      <c r="KOU11" s="124"/>
      <c r="KOV11" s="124"/>
      <c r="KOW11" s="124"/>
      <c r="KOX11" s="124"/>
      <c r="KOY11" s="124"/>
      <c r="KOZ11" s="124"/>
      <c r="KPA11" s="124"/>
      <c r="KPB11" s="124"/>
      <c r="KPC11" s="124"/>
      <c r="KPD11" s="124"/>
      <c r="KPE11" s="124"/>
      <c r="KPF11" s="124"/>
      <c r="KPG11" s="124"/>
      <c r="KPH11" s="124"/>
      <c r="KPI11" s="124"/>
      <c r="KPJ11" s="124"/>
      <c r="KPK11" s="124"/>
      <c r="KPL11" s="124"/>
      <c r="KPM11" s="124"/>
      <c r="KPN11" s="124"/>
      <c r="KPO11" s="124"/>
      <c r="KPP11" s="124"/>
      <c r="KPQ11" s="124"/>
      <c r="KPR11" s="124"/>
      <c r="KPS11" s="124"/>
      <c r="KPT11" s="124"/>
      <c r="KPU11" s="124"/>
      <c r="KPV11" s="124"/>
      <c r="KPW11" s="124"/>
      <c r="KPX11" s="124"/>
      <c r="KPY11" s="124"/>
      <c r="KPZ11" s="124"/>
      <c r="KQA11" s="124"/>
      <c r="KQB11" s="124"/>
      <c r="KQC11" s="124"/>
      <c r="KQD11" s="124"/>
      <c r="KQE11" s="124"/>
      <c r="KQF11" s="124"/>
      <c r="KQG11" s="124"/>
      <c r="KQH11" s="124"/>
      <c r="KQI11" s="124"/>
      <c r="KQJ11" s="124"/>
      <c r="KQK11" s="124"/>
      <c r="KQL11" s="124"/>
      <c r="KQM11" s="124"/>
      <c r="KQN11" s="124"/>
      <c r="KQO11" s="124"/>
      <c r="KQP11" s="124"/>
      <c r="KQQ11" s="124"/>
      <c r="KQR11" s="124"/>
      <c r="KQS11" s="124"/>
      <c r="KQT11" s="124"/>
      <c r="KQU11" s="124"/>
      <c r="KQV11" s="124"/>
      <c r="KQW11" s="124"/>
      <c r="KQX11" s="124"/>
      <c r="KQY11" s="124"/>
      <c r="KQZ11" s="124"/>
      <c r="KRA11" s="124"/>
      <c r="KRB11" s="124"/>
      <c r="KRC11" s="124"/>
      <c r="KRD11" s="124"/>
      <c r="KRE11" s="124"/>
      <c r="KRF11" s="124"/>
      <c r="KRG11" s="124"/>
      <c r="KRH11" s="124"/>
      <c r="KRI11" s="124"/>
      <c r="KRJ11" s="124"/>
      <c r="KRK11" s="124"/>
      <c r="KRL11" s="124"/>
      <c r="KRM11" s="124"/>
      <c r="KRN11" s="124"/>
      <c r="KRO11" s="124"/>
      <c r="KRP11" s="124"/>
      <c r="KRQ11" s="124"/>
      <c r="KRR11" s="124"/>
      <c r="KRS11" s="124"/>
      <c r="KRT11" s="124"/>
      <c r="KRU11" s="124"/>
      <c r="KRV11" s="124"/>
      <c r="KRW11" s="124"/>
      <c r="KRX11" s="124"/>
      <c r="KRY11" s="124"/>
      <c r="KRZ11" s="124"/>
      <c r="KSA11" s="124"/>
      <c r="KSB11" s="124"/>
      <c r="KSC11" s="124"/>
      <c r="KSD11" s="124"/>
      <c r="KSE11" s="124"/>
      <c r="KSF11" s="124"/>
      <c r="KSG11" s="124"/>
      <c r="KSH11" s="124"/>
      <c r="KSI11" s="124"/>
      <c r="KSJ11" s="124"/>
      <c r="KSK11" s="124"/>
      <c r="KSL11" s="124"/>
      <c r="KSM11" s="124"/>
      <c r="KSN11" s="124"/>
      <c r="KSO11" s="124"/>
      <c r="KSP11" s="124"/>
      <c r="KSQ11" s="124"/>
      <c r="KSR11" s="124"/>
      <c r="KSS11" s="124"/>
      <c r="KST11" s="124"/>
      <c r="KSU11" s="124"/>
      <c r="KSV11" s="124"/>
      <c r="KSW11" s="124"/>
      <c r="KSX11" s="124"/>
      <c r="KSY11" s="124"/>
      <c r="KSZ11" s="124"/>
      <c r="KTA11" s="124"/>
      <c r="KTB11" s="124"/>
      <c r="KTC11" s="124"/>
      <c r="KTD11" s="124"/>
      <c r="KTE11" s="124"/>
      <c r="KTF11" s="124"/>
      <c r="KTG11" s="124"/>
      <c r="KTH11" s="124"/>
      <c r="KTI11" s="124"/>
      <c r="KTJ11" s="124"/>
      <c r="KTK11" s="124"/>
      <c r="KTL11" s="124"/>
      <c r="KTM11" s="124"/>
      <c r="KTN11" s="124"/>
      <c r="KTO11" s="124"/>
      <c r="KTP11" s="124"/>
      <c r="KTQ11" s="124"/>
      <c r="KTR11" s="124"/>
      <c r="KTS11" s="124"/>
      <c r="KTT11" s="124"/>
      <c r="KTU11" s="124"/>
      <c r="KTV11" s="124"/>
      <c r="KTW11" s="124"/>
      <c r="KTX11" s="124"/>
      <c r="KTY11" s="124"/>
      <c r="KTZ11" s="124"/>
      <c r="KUA11" s="124"/>
      <c r="KUB11" s="124"/>
      <c r="KUC11" s="124"/>
      <c r="KUD11" s="124"/>
      <c r="KUE11" s="124"/>
      <c r="KUF11" s="124"/>
      <c r="KUG11" s="124"/>
      <c r="KUH11" s="124"/>
      <c r="KUI11" s="124"/>
      <c r="KUJ11" s="124"/>
      <c r="KUK11" s="124"/>
      <c r="KUL11" s="124"/>
      <c r="KUM11" s="124"/>
      <c r="KUN11" s="124"/>
      <c r="KUO11" s="124"/>
      <c r="KUP11" s="124"/>
      <c r="KUQ11" s="124"/>
      <c r="KUR11" s="124"/>
      <c r="KUS11" s="124"/>
      <c r="KUT11" s="124"/>
      <c r="KUU11" s="124"/>
      <c r="KUV11" s="124"/>
      <c r="KUW11" s="124"/>
      <c r="KUX11" s="124"/>
      <c r="KUY11" s="124"/>
      <c r="KUZ11" s="124"/>
      <c r="KVA11" s="124"/>
      <c r="KVB11" s="124"/>
      <c r="KVC11" s="124"/>
      <c r="KVD11" s="124"/>
      <c r="KVE11" s="124"/>
      <c r="KVF11" s="124"/>
      <c r="KVG11" s="124"/>
      <c r="KVH11" s="124"/>
      <c r="KVI11" s="124"/>
      <c r="KVJ11" s="124"/>
      <c r="KVK11" s="124"/>
      <c r="KVL11" s="124"/>
      <c r="KVM11" s="124"/>
      <c r="KVN11" s="124"/>
      <c r="KVO11" s="124"/>
      <c r="KVP11" s="124"/>
      <c r="KVQ11" s="124"/>
      <c r="KVR11" s="124"/>
      <c r="KVS11" s="124"/>
      <c r="KVT11" s="124"/>
      <c r="KVU11" s="124"/>
      <c r="KVV11" s="124"/>
      <c r="KVW11" s="124"/>
      <c r="KVX11" s="124"/>
      <c r="KVY11" s="124"/>
      <c r="KVZ11" s="124"/>
      <c r="KWA11" s="124"/>
      <c r="KWB11" s="124"/>
      <c r="KWC11" s="124"/>
      <c r="KWD11" s="124"/>
      <c r="KWE11" s="124"/>
      <c r="KWF11" s="124"/>
      <c r="KWG11" s="124"/>
      <c r="KWH11" s="124"/>
      <c r="KWI11" s="124"/>
      <c r="KWJ11" s="124"/>
      <c r="KWK11" s="124"/>
      <c r="KWL11" s="124"/>
      <c r="KWM11" s="124"/>
      <c r="KWN11" s="124"/>
      <c r="KWO11" s="124"/>
      <c r="KWP11" s="124"/>
      <c r="KWQ11" s="124"/>
      <c r="KWR11" s="124"/>
      <c r="KWS11" s="124"/>
      <c r="KWT11" s="124"/>
      <c r="KWU11" s="124"/>
      <c r="KWV11" s="124"/>
      <c r="KWW11" s="124"/>
      <c r="KWX11" s="124"/>
      <c r="KWY11" s="124"/>
      <c r="KWZ11" s="124"/>
      <c r="KXA11" s="124"/>
      <c r="KXB11" s="124"/>
      <c r="KXC11" s="124"/>
      <c r="KXD11" s="124"/>
      <c r="KXE11" s="124"/>
      <c r="KXF11" s="124"/>
      <c r="KXG11" s="124"/>
      <c r="KXH11" s="124"/>
      <c r="KXI11" s="124"/>
      <c r="KXJ11" s="124"/>
      <c r="KXK11" s="124"/>
      <c r="KXL11" s="124"/>
      <c r="KXM11" s="124"/>
      <c r="KXN11" s="124"/>
      <c r="KXO11" s="124"/>
      <c r="KXP11" s="124"/>
      <c r="KXQ11" s="124"/>
      <c r="KXR11" s="124"/>
      <c r="KXS11" s="124"/>
      <c r="KXT11" s="124"/>
      <c r="KXU11" s="124"/>
      <c r="KXV11" s="124"/>
      <c r="KXW11" s="124"/>
      <c r="KXX11" s="124"/>
      <c r="KXY11" s="124"/>
      <c r="KXZ11" s="124"/>
      <c r="KYA11" s="124"/>
      <c r="KYB11" s="124"/>
      <c r="KYC11" s="124"/>
      <c r="KYD11" s="124"/>
      <c r="KYE11" s="124"/>
      <c r="KYF11" s="124"/>
      <c r="KYG11" s="124"/>
      <c r="KYH11" s="124"/>
      <c r="KYI11" s="124"/>
      <c r="KYJ11" s="124"/>
      <c r="KYK11" s="124"/>
      <c r="KYL11" s="124"/>
      <c r="KYM11" s="124"/>
      <c r="KYN11" s="124"/>
      <c r="KYO11" s="124"/>
      <c r="KYP11" s="124"/>
      <c r="KYQ11" s="124"/>
      <c r="KYR11" s="124"/>
      <c r="KYS11" s="124"/>
      <c r="KYT11" s="124"/>
      <c r="KYU11" s="124"/>
      <c r="KYV11" s="124"/>
      <c r="KYW11" s="124"/>
      <c r="KYX11" s="124"/>
      <c r="KYY11" s="124"/>
      <c r="KYZ11" s="124"/>
      <c r="KZA11" s="124"/>
      <c r="KZB11" s="124"/>
      <c r="KZC11" s="124"/>
      <c r="KZD11" s="124"/>
      <c r="KZE11" s="124"/>
      <c r="KZF11" s="124"/>
      <c r="KZG11" s="124"/>
      <c r="KZH11" s="124"/>
      <c r="KZI11" s="124"/>
      <c r="KZJ11" s="124"/>
      <c r="KZK11" s="124"/>
      <c r="KZL11" s="124"/>
      <c r="KZM11" s="124"/>
      <c r="KZN11" s="124"/>
      <c r="KZO11" s="124"/>
      <c r="KZP11" s="124"/>
      <c r="KZQ11" s="124"/>
      <c r="KZR11" s="124"/>
      <c r="KZS11" s="124"/>
      <c r="KZT11" s="124"/>
      <c r="KZU11" s="124"/>
      <c r="KZV11" s="124"/>
      <c r="KZW11" s="124"/>
      <c r="KZX11" s="124"/>
      <c r="KZY11" s="124"/>
      <c r="KZZ11" s="124"/>
      <c r="LAA11" s="124"/>
      <c r="LAB11" s="124"/>
      <c r="LAC11" s="124"/>
      <c r="LAD11" s="124"/>
      <c r="LAE11" s="124"/>
      <c r="LAF11" s="124"/>
      <c r="LAG11" s="124"/>
      <c r="LAH11" s="124"/>
      <c r="LAI11" s="124"/>
      <c r="LAJ11" s="124"/>
      <c r="LAK11" s="124"/>
      <c r="LAL11" s="124"/>
      <c r="LAM11" s="124"/>
      <c r="LAN11" s="124"/>
      <c r="LAO11" s="124"/>
      <c r="LAP11" s="124"/>
      <c r="LAQ11" s="124"/>
      <c r="LAR11" s="124"/>
      <c r="LAS11" s="124"/>
      <c r="LAT11" s="124"/>
      <c r="LAU11" s="124"/>
      <c r="LAV11" s="124"/>
      <c r="LAW11" s="124"/>
      <c r="LAX11" s="124"/>
      <c r="LAY11" s="124"/>
      <c r="LAZ11" s="124"/>
      <c r="LBA11" s="124"/>
      <c r="LBB11" s="124"/>
      <c r="LBC11" s="124"/>
      <c r="LBD11" s="124"/>
      <c r="LBE11" s="124"/>
      <c r="LBF11" s="124"/>
      <c r="LBG11" s="124"/>
      <c r="LBH11" s="124"/>
      <c r="LBI11" s="124"/>
      <c r="LBJ11" s="124"/>
      <c r="LBK11" s="124"/>
      <c r="LBL11" s="124"/>
      <c r="LBM11" s="124"/>
      <c r="LBN11" s="124"/>
      <c r="LBO11" s="124"/>
      <c r="LBP11" s="124"/>
      <c r="LBQ11" s="124"/>
      <c r="LBR11" s="124"/>
      <c r="LBS11" s="124"/>
      <c r="LBT11" s="124"/>
      <c r="LBU11" s="124"/>
      <c r="LBV11" s="124"/>
      <c r="LBW11" s="124"/>
      <c r="LBX11" s="124"/>
      <c r="LBY11" s="124"/>
      <c r="LBZ11" s="124"/>
      <c r="LCA11" s="124"/>
      <c r="LCB11" s="124"/>
      <c r="LCC11" s="124"/>
      <c r="LCD11" s="124"/>
      <c r="LCE11" s="124"/>
      <c r="LCF11" s="124"/>
      <c r="LCG11" s="124"/>
      <c r="LCH11" s="124"/>
      <c r="LCI11" s="124"/>
      <c r="LCJ11" s="124"/>
      <c r="LCK11" s="124"/>
      <c r="LCL11" s="124"/>
      <c r="LCM11" s="124"/>
      <c r="LCN11" s="124"/>
      <c r="LCO11" s="124"/>
      <c r="LCP11" s="124"/>
      <c r="LCQ11" s="124"/>
      <c r="LCR11" s="124"/>
      <c r="LCS11" s="124"/>
      <c r="LCT11" s="124"/>
      <c r="LCU11" s="124"/>
      <c r="LCV11" s="124"/>
      <c r="LCW11" s="124"/>
      <c r="LCX11" s="124"/>
      <c r="LCY11" s="124"/>
      <c r="LCZ11" s="124"/>
      <c r="LDA11" s="124"/>
      <c r="LDB11" s="124"/>
      <c r="LDC11" s="124"/>
      <c r="LDD11" s="124"/>
      <c r="LDE11" s="124"/>
      <c r="LDF11" s="124"/>
      <c r="LDG11" s="124"/>
      <c r="LDH11" s="124"/>
      <c r="LDI11" s="124"/>
      <c r="LDJ11" s="124"/>
      <c r="LDK11" s="124"/>
      <c r="LDL11" s="124"/>
      <c r="LDM11" s="124"/>
      <c r="LDN11" s="124"/>
      <c r="LDO11" s="124"/>
      <c r="LDP11" s="124"/>
      <c r="LDQ11" s="124"/>
      <c r="LDR11" s="124"/>
      <c r="LDS11" s="124"/>
      <c r="LDT11" s="124"/>
      <c r="LDU11" s="124"/>
      <c r="LDV11" s="124"/>
      <c r="LDW11" s="124"/>
      <c r="LDX11" s="124"/>
      <c r="LDY11" s="124"/>
      <c r="LDZ11" s="124"/>
      <c r="LEA11" s="124"/>
      <c r="LEB11" s="124"/>
      <c r="LEC11" s="124"/>
      <c r="LED11" s="124"/>
      <c r="LEE11" s="124"/>
      <c r="LEF11" s="124"/>
      <c r="LEG11" s="124"/>
      <c r="LEH11" s="124"/>
      <c r="LEI11" s="124"/>
      <c r="LEJ11" s="124"/>
      <c r="LEK11" s="124"/>
      <c r="LEL11" s="124"/>
      <c r="LEM11" s="124"/>
      <c r="LEN11" s="124"/>
      <c r="LEO11" s="124"/>
      <c r="LEP11" s="124"/>
      <c r="LEQ11" s="124"/>
      <c r="LER11" s="124"/>
      <c r="LES11" s="124"/>
      <c r="LET11" s="124"/>
      <c r="LEU11" s="124"/>
      <c r="LEV11" s="124"/>
      <c r="LEW11" s="124"/>
      <c r="LEX11" s="124"/>
      <c r="LEY11" s="124"/>
      <c r="LEZ11" s="124"/>
      <c r="LFA11" s="124"/>
      <c r="LFB11" s="124"/>
      <c r="LFC11" s="124"/>
      <c r="LFD11" s="124"/>
      <c r="LFE11" s="124"/>
      <c r="LFF11" s="124"/>
      <c r="LFG11" s="124"/>
      <c r="LFH11" s="124"/>
      <c r="LFI11" s="124"/>
      <c r="LFJ11" s="124"/>
      <c r="LFK11" s="124"/>
      <c r="LFL11" s="124"/>
      <c r="LFM11" s="124"/>
      <c r="LFN11" s="124"/>
      <c r="LFO11" s="124"/>
      <c r="LFP11" s="124"/>
      <c r="LFQ11" s="124"/>
      <c r="LFR11" s="124"/>
      <c r="LFS11" s="124"/>
      <c r="LFT11" s="124"/>
      <c r="LFU11" s="124"/>
      <c r="LFV11" s="124"/>
      <c r="LFW11" s="124"/>
      <c r="LFX11" s="124"/>
      <c r="LFY11" s="124"/>
      <c r="LFZ11" s="124"/>
      <c r="LGA11" s="124"/>
      <c r="LGB11" s="124"/>
      <c r="LGC11" s="124"/>
      <c r="LGD11" s="124"/>
      <c r="LGE11" s="124"/>
      <c r="LGF11" s="124"/>
      <c r="LGG11" s="124"/>
      <c r="LGH11" s="124"/>
      <c r="LGI11" s="124"/>
      <c r="LGJ11" s="124"/>
      <c r="LGK11" s="124"/>
      <c r="LGL11" s="124"/>
      <c r="LGM11" s="124"/>
      <c r="LGN11" s="124"/>
      <c r="LGO11" s="124"/>
      <c r="LGP11" s="124"/>
      <c r="LGQ11" s="124"/>
      <c r="LGR11" s="124"/>
      <c r="LGS11" s="124"/>
      <c r="LGT11" s="124"/>
      <c r="LGU11" s="124"/>
      <c r="LGV11" s="124"/>
      <c r="LGW11" s="124"/>
      <c r="LGX11" s="124"/>
      <c r="LGY11" s="124"/>
      <c r="LGZ11" s="124"/>
      <c r="LHA11" s="124"/>
      <c r="LHB11" s="124"/>
      <c r="LHC11" s="124"/>
      <c r="LHD11" s="124"/>
      <c r="LHE11" s="124"/>
      <c r="LHF11" s="124"/>
      <c r="LHG11" s="124"/>
      <c r="LHH11" s="124"/>
      <c r="LHI11" s="124"/>
      <c r="LHJ11" s="124"/>
      <c r="LHK11" s="124"/>
      <c r="LHL11" s="124"/>
      <c r="LHM11" s="124"/>
      <c r="LHN11" s="124"/>
      <c r="LHO11" s="124"/>
      <c r="LHP11" s="124"/>
      <c r="LHQ11" s="124"/>
      <c r="LHR11" s="124"/>
      <c r="LHS11" s="124"/>
      <c r="LHT11" s="124"/>
      <c r="LHU11" s="124"/>
      <c r="LHV11" s="124"/>
      <c r="LHW11" s="124"/>
      <c r="LHX11" s="124"/>
      <c r="LHY11" s="124"/>
      <c r="LHZ11" s="124"/>
      <c r="LIA11" s="124"/>
      <c r="LIB11" s="124"/>
      <c r="LIC11" s="124"/>
      <c r="LID11" s="124"/>
      <c r="LIE11" s="124"/>
      <c r="LIF11" s="124"/>
      <c r="LIG11" s="124"/>
      <c r="LIH11" s="124"/>
      <c r="LII11" s="124"/>
      <c r="LIJ11" s="124"/>
      <c r="LIK11" s="124"/>
      <c r="LIL11" s="124"/>
      <c r="LIM11" s="124"/>
      <c r="LIN11" s="124"/>
      <c r="LIO11" s="124"/>
      <c r="LIP11" s="124"/>
      <c r="LIQ11" s="124"/>
      <c r="LIR11" s="124"/>
      <c r="LIS11" s="124"/>
      <c r="LIT11" s="124"/>
      <c r="LIU11" s="124"/>
      <c r="LIV11" s="124"/>
      <c r="LIW11" s="124"/>
      <c r="LIX11" s="124"/>
      <c r="LIY11" s="124"/>
      <c r="LIZ11" s="124"/>
      <c r="LJA11" s="124"/>
      <c r="LJB11" s="124"/>
      <c r="LJC11" s="124"/>
      <c r="LJD11" s="124"/>
      <c r="LJE11" s="124"/>
      <c r="LJF11" s="124"/>
      <c r="LJG11" s="124"/>
      <c r="LJH11" s="124"/>
      <c r="LJI11" s="124"/>
      <c r="LJJ11" s="124"/>
      <c r="LJK11" s="124"/>
      <c r="LJL11" s="124"/>
      <c r="LJM11" s="124"/>
      <c r="LJN11" s="124"/>
      <c r="LJO11" s="124"/>
      <c r="LJP11" s="124"/>
      <c r="LJQ11" s="124"/>
      <c r="LJR11" s="124"/>
      <c r="LJS11" s="124"/>
      <c r="LJT11" s="124"/>
      <c r="LJU11" s="124"/>
      <c r="LJV11" s="124"/>
      <c r="LJW11" s="124"/>
      <c r="LJX11" s="124"/>
      <c r="LJY11" s="124"/>
      <c r="LJZ11" s="124"/>
      <c r="LKA11" s="124"/>
      <c r="LKB11" s="124"/>
      <c r="LKC11" s="124"/>
      <c r="LKD11" s="124"/>
      <c r="LKE11" s="124"/>
      <c r="LKF11" s="124"/>
      <c r="LKG11" s="124"/>
      <c r="LKH11" s="124"/>
      <c r="LKI11" s="124"/>
      <c r="LKJ11" s="124"/>
      <c r="LKK11" s="124"/>
      <c r="LKL11" s="124"/>
      <c r="LKM11" s="124"/>
      <c r="LKN11" s="124"/>
      <c r="LKO11" s="124"/>
      <c r="LKP11" s="124"/>
      <c r="LKQ11" s="124"/>
      <c r="LKR11" s="124"/>
      <c r="LKS11" s="124"/>
      <c r="LKT11" s="124"/>
      <c r="LKU11" s="124"/>
      <c r="LKV11" s="124"/>
      <c r="LKW11" s="124"/>
      <c r="LKX11" s="124"/>
      <c r="LKY11" s="124"/>
      <c r="LKZ11" s="124"/>
      <c r="LLA11" s="124"/>
      <c r="LLB11" s="124"/>
      <c r="LLC11" s="124"/>
      <c r="LLD11" s="124"/>
      <c r="LLE11" s="124"/>
      <c r="LLF11" s="124"/>
      <c r="LLG11" s="124"/>
      <c r="LLH11" s="124"/>
      <c r="LLI11" s="124"/>
      <c r="LLJ11" s="124"/>
      <c r="LLK11" s="124"/>
      <c r="LLL11" s="124"/>
      <c r="LLM11" s="124"/>
      <c r="LLN11" s="124"/>
      <c r="LLO11" s="124"/>
      <c r="LLP11" s="124"/>
      <c r="LLQ11" s="124"/>
      <c r="LLR11" s="124"/>
      <c r="LLS11" s="124"/>
      <c r="LLT11" s="124"/>
      <c r="LLU11" s="124"/>
      <c r="LLV11" s="124"/>
      <c r="LLW11" s="124"/>
      <c r="LLX11" s="124"/>
      <c r="LLY11" s="124"/>
      <c r="LLZ11" s="124"/>
      <c r="LMA11" s="124"/>
      <c r="LMB11" s="124"/>
      <c r="LMC11" s="124"/>
      <c r="LMD11" s="124"/>
      <c r="LME11" s="124"/>
      <c r="LMF11" s="124"/>
      <c r="LMG11" s="124"/>
      <c r="LMH11" s="124"/>
      <c r="LMI11" s="124"/>
      <c r="LMJ11" s="124"/>
      <c r="LMK11" s="124"/>
      <c r="LML11" s="124"/>
      <c r="LMM11" s="124"/>
      <c r="LMN11" s="124"/>
      <c r="LMO11" s="124"/>
      <c r="LMP11" s="124"/>
      <c r="LMQ11" s="124"/>
      <c r="LMR11" s="124"/>
      <c r="LMS11" s="124"/>
      <c r="LMT11" s="124"/>
      <c r="LMU11" s="124"/>
      <c r="LMV11" s="124"/>
      <c r="LMW11" s="124"/>
      <c r="LMX11" s="124"/>
      <c r="LMY11" s="124"/>
      <c r="LMZ11" s="124"/>
      <c r="LNA11" s="124"/>
      <c r="LNB11" s="124"/>
      <c r="LNC11" s="124"/>
      <c r="LND11" s="124"/>
      <c r="LNE11" s="124"/>
      <c r="LNF11" s="124"/>
      <c r="LNG11" s="124"/>
      <c r="LNH11" s="124"/>
      <c r="LNI11" s="124"/>
      <c r="LNJ11" s="124"/>
      <c r="LNK11" s="124"/>
      <c r="LNL11" s="124"/>
      <c r="LNM11" s="124"/>
      <c r="LNN11" s="124"/>
      <c r="LNO11" s="124"/>
      <c r="LNP11" s="124"/>
      <c r="LNQ11" s="124"/>
      <c r="LNR11" s="124"/>
      <c r="LNS11" s="124"/>
      <c r="LNT11" s="124"/>
      <c r="LNU11" s="124"/>
      <c r="LNV11" s="124"/>
      <c r="LNW11" s="124"/>
      <c r="LNX11" s="124"/>
      <c r="LNY11" s="124"/>
      <c r="LNZ11" s="124"/>
      <c r="LOA11" s="124"/>
      <c r="LOB11" s="124"/>
      <c r="LOC11" s="124"/>
      <c r="LOD11" s="124"/>
      <c r="LOE11" s="124"/>
      <c r="LOF11" s="124"/>
      <c r="LOG11" s="124"/>
      <c r="LOH11" s="124"/>
      <c r="LOI11" s="124"/>
      <c r="LOJ11" s="124"/>
      <c r="LOK11" s="124"/>
      <c r="LOL11" s="124"/>
      <c r="LOM11" s="124"/>
      <c r="LON11" s="124"/>
      <c r="LOO11" s="124"/>
      <c r="LOP11" s="124"/>
      <c r="LOQ11" s="124"/>
      <c r="LOR11" s="124"/>
      <c r="LOS11" s="124"/>
      <c r="LOT11" s="124"/>
      <c r="LOU11" s="124"/>
      <c r="LOV11" s="124"/>
      <c r="LOW11" s="124"/>
      <c r="LOX11" s="124"/>
      <c r="LOY11" s="124"/>
      <c r="LOZ11" s="124"/>
      <c r="LPA11" s="124"/>
      <c r="LPB11" s="124"/>
      <c r="LPC11" s="124"/>
      <c r="LPD11" s="124"/>
      <c r="LPE11" s="124"/>
      <c r="LPF11" s="124"/>
      <c r="LPG11" s="124"/>
      <c r="LPH11" s="124"/>
      <c r="LPI11" s="124"/>
      <c r="LPJ11" s="124"/>
      <c r="LPK11" s="124"/>
      <c r="LPL11" s="124"/>
      <c r="LPM11" s="124"/>
      <c r="LPN11" s="124"/>
      <c r="LPO11" s="124"/>
      <c r="LPP11" s="124"/>
      <c r="LPQ11" s="124"/>
      <c r="LPR11" s="124"/>
      <c r="LPS11" s="124"/>
      <c r="LPT11" s="124"/>
      <c r="LPU11" s="124"/>
      <c r="LPV11" s="124"/>
      <c r="LPW11" s="124"/>
      <c r="LPX11" s="124"/>
      <c r="LPY11" s="124"/>
      <c r="LPZ11" s="124"/>
      <c r="LQA11" s="124"/>
      <c r="LQB11" s="124"/>
      <c r="LQC11" s="124"/>
      <c r="LQD11" s="124"/>
      <c r="LQE11" s="124"/>
      <c r="LQF11" s="124"/>
      <c r="LQG11" s="124"/>
      <c r="LQH11" s="124"/>
      <c r="LQI11" s="124"/>
      <c r="LQJ11" s="124"/>
      <c r="LQK11" s="124"/>
      <c r="LQL11" s="124"/>
      <c r="LQM11" s="124"/>
      <c r="LQN11" s="124"/>
      <c r="LQO11" s="124"/>
      <c r="LQP11" s="124"/>
      <c r="LQQ11" s="124"/>
      <c r="LQR11" s="124"/>
      <c r="LQS11" s="124"/>
      <c r="LQT11" s="124"/>
      <c r="LQU11" s="124"/>
      <c r="LQV11" s="124"/>
      <c r="LQW11" s="124"/>
      <c r="LQX11" s="124"/>
      <c r="LQY11" s="124"/>
      <c r="LQZ11" s="124"/>
      <c r="LRA11" s="124"/>
      <c r="LRB11" s="124"/>
      <c r="LRC11" s="124"/>
      <c r="LRD11" s="124"/>
      <c r="LRE11" s="124"/>
      <c r="LRF11" s="124"/>
      <c r="LRG11" s="124"/>
      <c r="LRH11" s="124"/>
      <c r="LRI11" s="124"/>
      <c r="LRJ11" s="124"/>
      <c r="LRK11" s="124"/>
      <c r="LRL11" s="124"/>
      <c r="LRM11" s="124"/>
      <c r="LRN11" s="124"/>
      <c r="LRO11" s="124"/>
      <c r="LRP11" s="124"/>
      <c r="LRQ11" s="124"/>
      <c r="LRR11" s="124"/>
      <c r="LRS11" s="124"/>
      <c r="LRT11" s="124"/>
      <c r="LRU11" s="124"/>
      <c r="LRV11" s="124"/>
      <c r="LRW11" s="124"/>
      <c r="LRX11" s="124"/>
      <c r="LRY11" s="124"/>
      <c r="LRZ11" s="124"/>
      <c r="LSA11" s="124"/>
      <c r="LSB11" s="124"/>
      <c r="LSC11" s="124"/>
      <c r="LSD11" s="124"/>
      <c r="LSE11" s="124"/>
      <c r="LSF11" s="124"/>
      <c r="LSG11" s="124"/>
      <c r="LSH11" s="124"/>
      <c r="LSI11" s="124"/>
      <c r="LSJ11" s="124"/>
      <c r="LSK11" s="124"/>
      <c r="LSL11" s="124"/>
      <c r="LSM11" s="124"/>
      <c r="LSN11" s="124"/>
      <c r="LSO11" s="124"/>
      <c r="LSP11" s="124"/>
      <c r="LSQ11" s="124"/>
      <c r="LSR11" s="124"/>
      <c r="LSS11" s="124"/>
      <c r="LST11" s="124"/>
      <c r="LSU11" s="124"/>
      <c r="LSV11" s="124"/>
      <c r="LSW11" s="124"/>
      <c r="LSX11" s="124"/>
      <c r="LSY11" s="124"/>
      <c r="LSZ11" s="124"/>
      <c r="LTA11" s="124"/>
      <c r="LTB11" s="124"/>
      <c r="LTC11" s="124"/>
      <c r="LTD11" s="124"/>
      <c r="LTE11" s="124"/>
      <c r="LTF11" s="124"/>
      <c r="LTG11" s="124"/>
      <c r="LTH11" s="124"/>
      <c r="LTI11" s="124"/>
      <c r="LTJ11" s="124"/>
      <c r="LTK11" s="124"/>
      <c r="LTL11" s="124"/>
      <c r="LTM11" s="124"/>
      <c r="LTN11" s="124"/>
      <c r="LTO11" s="124"/>
      <c r="LTP11" s="124"/>
      <c r="LTQ11" s="124"/>
      <c r="LTR11" s="124"/>
      <c r="LTS11" s="124"/>
      <c r="LTT11" s="124"/>
      <c r="LTU11" s="124"/>
      <c r="LTV11" s="124"/>
      <c r="LTW11" s="124"/>
      <c r="LTX11" s="124"/>
      <c r="LTY11" s="124"/>
      <c r="LTZ11" s="124"/>
      <c r="LUA11" s="124"/>
      <c r="LUB11" s="124"/>
      <c r="LUC11" s="124"/>
      <c r="LUD11" s="124"/>
      <c r="LUE11" s="124"/>
      <c r="LUF11" s="124"/>
      <c r="LUG11" s="124"/>
      <c r="LUH11" s="124"/>
      <c r="LUI11" s="124"/>
      <c r="LUJ11" s="124"/>
      <c r="LUK11" s="124"/>
      <c r="LUL11" s="124"/>
      <c r="LUM11" s="124"/>
      <c r="LUN11" s="124"/>
      <c r="LUO11" s="124"/>
      <c r="LUP11" s="124"/>
      <c r="LUQ11" s="124"/>
      <c r="LUR11" s="124"/>
      <c r="LUS11" s="124"/>
      <c r="LUT11" s="124"/>
      <c r="LUU11" s="124"/>
      <c r="LUV11" s="124"/>
      <c r="LUW11" s="124"/>
      <c r="LUX11" s="124"/>
      <c r="LUY11" s="124"/>
      <c r="LUZ11" s="124"/>
      <c r="LVA11" s="124"/>
      <c r="LVB11" s="124"/>
      <c r="LVC11" s="124"/>
      <c r="LVD11" s="124"/>
      <c r="LVE11" s="124"/>
      <c r="LVF11" s="124"/>
      <c r="LVG11" s="124"/>
      <c r="LVH11" s="124"/>
      <c r="LVI11" s="124"/>
      <c r="LVJ11" s="124"/>
      <c r="LVK11" s="124"/>
      <c r="LVL11" s="124"/>
      <c r="LVM11" s="124"/>
      <c r="LVN11" s="124"/>
      <c r="LVO11" s="124"/>
      <c r="LVP11" s="124"/>
      <c r="LVQ11" s="124"/>
      <c r="LVR11" s="124"/>
      <c r="LVS11" s="124"/>
      <c r="LVT11" s="124"/>
      <c r="LVU11" s="124"/>
      <c r="LVV11" s="124"/>
      <c r="LVW11" s="124"/>
      <c r="LVX11" s="124"/>
      <c r="LVY11" s="124"/>
      <c r="LVZ11" s="124"/>
      <c r="LWA11" s="124"/>
      <c r="LWB11" s="124"/>
      <c r="LWC11" s="124"/>
      <c r="LWD11" s="124"/>
      <c r="LWE11" s="124"/>
      <c r="LWF11" s="124"/>
      <c r="LWG11" s="124"/>
      <c r="LWH11" s="124"/>
      <c r="LWI11" s="124"/>
      <c r="LWJ11" s="124"/>
      <c r="LWK11" s="124"/>
      <c r="LWL11" s="124"/>
      <c r="LWM11" s="124"/>
      <c r="LWN11" s="124"/>
      <c r="LWO11" s="124"/>
      <c r="LWP11" s="124"/>
      <c r="LWQ11" s="124"/>
      <c r="LWR11" s="124"/>
      <c r="LWS11" s="124"/>
      <c r="LWT11" s="124"/>
      <c r="LWU11" s="124"/>
      <c r="LWV11" s="124"/>
      <c r="LWW11" s="124"/>
      <c r="LWX11" s="124"/>
      <c r="LWY11" s="124"/>
      <c r="LWZ11" s="124"/>
      <c r="LXA11" s="124"/>
      <c r="LXB11" s="124"/>
      <c r="LXC11" s="124"/>
      <c r="LXD11" s="124"/>
      <c r="LXE11" s="124"/>
      <c r="LXF11" s="124"/>
      <c r="LXG11" s="124"/>
      <c r="LXH11" s="124"/>
      <c r="LXI11" s="124"/>
      <c r="LXJ11" s="124"/>
      <c r="LXK11" s="124"/>
      <c r="LXL11" s="124"/>
      <c r="LXM11" s="124"/>
      <c r="LXN11" s="124"/>
      <c r="LXO11" s="124"/>
      <c r="LXP11" s="124"/>
      <c r="LXQ11" s="124"/>
      <c r="LXR11" s="124"/>
      <c r="LXS11" s="124"/>
      <c r="LXT11" s="124"/>
      <c r="LXU11" s="124"/>
      <c r="LXV11" s="124"/>
      <c r="LXW11" s="124"/>
      <c r="LXX11" s="124"/>
      <c r="LXY11" s="124"/>
      <c r="LXZ11" s="124"/>
      <c r="LYA11" s="124"/>
      <c r="LYB11" s="124"/>
      <c r="LYC11" s="124"/>
      <c r="LYD11" s="124"/>
      <c r="LYE11" s="124"/>
      <c r="LYF11" s="124"/>
      <c r="LYG11" s="124"/>
      <c r="LYH11" s="124"/>
      <c r="LYI11" s="124"/>
      <c r="LYJ11" s="124"/>
      <c r="LYK11" s="124"/>
      <c r="LYL11" s="124"/>
      <c r="LYM11" s="124"/>
      <c r="LYN11" s="124"/>
      <c r="LYO11" s="124"/>
      <c r="LYP11" s="124"/>
      <c r="LYQ11" s="124"/>
      <c r="LYR11" s="124"/>
      <c r="LYS11" s="124"/>
      <c r="LYT11" s="124"/>
      <c r="LYU11" s="124"/>
      <c r="LYV11" s="124"/>
      <c r="LYW11" s="124"/>
      <c r="LYX11" s="124"/>
      <c r="LYY11" s="124"/>
      <c r="LYZ11" s="124"/>
      <c r="LZA11" s="124"/>
      <c r="LZB11" s="124"/>
      <c r="LZC11" s="124"/>
      <c r="LZD11" s="124"/>
      <c r="LZE11" s="124"/>
      <c r="LZF11" s="124"/>
      <c r="LZG11" s="124"/>
      <c r="LZH11" s="124"/>
      <c r="LZI11" s="124"/>
      <c r="LZJ11" s="124"/>
      <c r="LZK11" s="124"/>
      <c r="LZL11" s="124"/>
      <c r="LZM11" s="124"/>
      <c r="LZN11" s="124"/>
      <c r="LZO11" s="124"/>
      <c r="LZP11" s="124"/>
      <c r="LZQ11" s="124"/>
      <c r="LZR11" s="124"/>
      <c r="LZS11" s="124"/>
      <c r="LZT11" s="124"/>
      <c r="LZU11" s="124"/>
      <c r="LZV11" s="124"/>
      <c r="LZW11" s="124"/>
      <c r="LZX11" s="124"/>
      <c r="LZY11" s="124"/>
      <c r="LZZ11" s="124"/>
      <c r="MAA11" s="124"/>
      <c r="MAB11" s="124"/>
      <c r="MAC11" s="124"/>
      <c r="MAD11" s="124"/>
      <c r="MAE11" s="124"/>
      <c r="MAF11" s="124"/>
      <c r="MAG11" s="124"/>
      <c r="MAH11" s="124"/>
      <c r="MAI11" s="124"/>
      <c r="MAJ11" s="124"/>
      <c r="MAK11" s="124"/>
      <c r="MAL11" s="124"/>
      <c r="MAM11" s="124"/>
      <c r="MAN11" s="124"/>
      <c r="MAO11" s="124"/>
      <c r="MAP11" s="124"/>
      <c r="MAQ11" s="124"/>
      <c r="MAR11" s="124"/>
      <c r="MAS11" s="124"/>
      <c r="MAT11" s="124"/>
      <c r="MAU11" s="124"/>
      <c r="MAV11" s="124"/>
      <c r="MAW11" s="124"/>
      <c r="MAX11" s="124"/>
      <c r="MAY11" s="124"/>
      <c r="MAZ11" s="124"/>
      <c r="MBA11" s="124"/>
      <c r="MBB11" s="124"/>
      <c r="MBC11" s="124"/>
      <c r="MBD11" s="124"/>
      <c r="MBE11" s="124"/>
      <c r="MBF11" s="124"/>
      <c r="MBG11" s="124"/>
      <c r="MBH11" s="124"/>
      <c r="MBI11" s="124"/>
      <c r="MBJ11" s="124"/>
      <c r="MBK11" s="124"/>
      <c r="MBL11" s="124"/>
      <c r="MBM11" s="124"/>
      <c r="MBN11" s="124"/>
      <c r="MBO11" s="124"/>
      <c r="MBP11" s="124"/>
      <c r="MBQ11" s="124"/>
      <c r="MBR11" s="124"/>
      <c r="MBS11" s="124"/>
      <c r="MBT11" s="124"/>
      <c r="MBU11" s="124"/>
      <c r="MBV11" s="124"/>
      <c r="MBW11" s="124"/>
      <c r="MBX11" s="124"/>
      <c r="MBY11" s="124"/>
      <c r="MBZ11" s="124"/>
      <c r="MCA11" s="124"/>
      <c r="MCB11" s="124"/>
      <c r="MCC11" s="124"/>
      <c r="MCD11" s="124"/>
      <c r="MCE11" s="124"/>
      <c r="MCF11" s="124"/>
      <c r="MCG11" s="124"/>
      <c r="MCH11" s="124"/>
      <c r="MCI11" s="124"/>
      <c r="MCJ11" s="124"/>
      <c r="MCK11" s="124"/>
      <c r="MCL11" s="124"/>
      <c r="MCM11" s="124"/>
      <c r="MCN11" s="124"/>
      <c r="MCO11" s="124"/>
      <c r="MCP11" s="124"/>
      <c r="MCQ11" s="124"/>
      <c r="MCR11" s="124"/>
      <c r="MCS11" s="124"/>
      <c r="MCT11" s="124"/>
      <c r="MCU11" s="124"/>
      <c r="MCV11" s="124"/>
      <c r="MCW11" s="124"/>
      <c r="MCX11" s="124"/>
      <c r="MCY11" s="124"/>
      <c r="MCZ11" s="124"/>
      <c r="MDA11" s="124"/>
      <c r="MDB11" s="124"/>
      <c r="MDC11" s="124"/>
      <c r="MDD11" s="124"/>
      <c r="MDE11" s="124"/>
      <c r="MDF11" s="124"/>
      <c r="MDG11" s="124"/>
      <c r="MDH11" s="124"/>
      <c r="MDI11" s="124"/>
      <c r="MDJ11" s="124"/>
      <c r="MDK11" s="124"/>
      <c r="MDL11" s="124"/>
      <c r="MDM11" s="124"/>
      <c r="MDN11" s="124"/>
      <c r="MDO11" s="124"/>
      <c r="MDP11" s="124"/>
      <c r="MDQ11" s="124"/>
      <c r="MDR11" s="124"/>
      <c r="MDS11" s="124"/>
      <c r="MDT11" s="124"/>
      <c r="MDU11" s="124"/>
      <c r="MDV11" s="124"/>
      <c r="MDW11" s="124"/>
      <c r="MDX11" s="124"/>
      <c r="MDY11" s="124"/>
      <c r="MDZ11" s="124"/>
      <c r="MEA11" s="124"/>
      <c r="MEB11" s="124"/>
      <c r="MEC11" s="124"/>
      <c r="MED11" s="124"/>
      <c r="MEE11" s="124"/>
      <c r="MEF11" s="124"/>
      <c r="MEG11" s="124"/>
      <c r="MEH11" s="124"/>
      <c r="MEI11" s="124"/>
      <c r="MEJ11" s="124"/>
      <c r="MEK11" s="124"/>
      <c r="MEL11" s="124"/>
      <c r="MEM11" s="124"/>
      <c r="MEN11" s="124"/>
      <c r="MEO11" s="124"/>
      <c r="MEP11" s="124"/>
      <c r="MEQ11" s="124"/>
      <c r="MER11" s="124"/>
      <c r="MES11" s="124"/>
      <c r="MET11" s="124"/>
      <c r="MEU11" s="124"/>
      <c r="MEV11" s="124"/>
      <c r="MEW11" s="124"/>
      <c r="MEX11" s="124"/>
      <c r="MEY11" s="124"/>
      <c r="MEZ11" s="124"/>
      <c r="MFA11" s="124"/>
      <c r="MFB11" s="124"/>
      <c r="MFC11" s="124"/>
      <c r="MFD11" s="124"/>
      <c r="MFE11" s="124"/>
      <c r="MFF11" s="124"/>
      <c r="MFG11" s="124"/>
      <c r="MFH11" s="124"/>
      <c r="MFI11" s="124"/>
      <c r="MFJ11" s="124"/>
      <c r="MFK11" s="124"/>
      <c r="MFL11" s="124"/>
      <c r="MFM11" s="124"/>
      <c r="MFN11" s="124"/>
      <c r="MFO11" s="124"/>
      <c r="MFP11" s="124"/>
      <c r="MFQ11" s="124"/>
      <c r="MFR11" s="124"/>
      <c r="MFS11" s="124"/>
      <c r="MFT11" s="124"/>
      <c r="MFU11" s="124"/>
      <c r="MFV11" s="124"/>
      <c r="MFW11" s="124"/>
      <c r="MFX11" s="124"/>
      <c r="MFY11" s="124"/>
      <c r="MFZ11" s="124"/>
      <c r="MGA11" s="124"/>
      <c r="MGB11" s="124"/>
      <c r="MGC11" s="124"/>
      <c r="MGD11" s="124"/>
      <c r="MGE11" s="124"/>
      <c r="MGF11" s="124"/>
      <c r="MGG11" s="124"/>
      <c r="MGH11" s="124"/>
      <c r="MGI11" s="124"/>
      <c r="MGJ11" s="124"/>
      <c r="MGK11" s="124"/>
      <c r="MGL11" s="124"/>
      <c r="MGM11" s="124"/>
      <c r="MGN11" s="124"/>
      <c r="MGO11" s="124"/>
      <c r="MGP11" s="124"/>
      <c r="MGQ11" s="124"/>
      <c r="MGR11" s="124"/>
      <c r="MGS11" s="124"/>
      <c r="MGT11" s="124"/>
      <c r="MGU11" s="124"/>
      <c r="MGV11" s="124"/>
      <c r="MGW11" s="124"/>
      <c r="MGX11" s="124"/>
      <c r="MGY11" s="124"/>
      <c r="MGZ11" s="124"/>
      <c r="MHA11" s="124"/>
      <c r="MHB11" s="124"/>
      <c r="MHC11" s="124"/>
      <c r="MHD11" s="124"/>
      <c r="MHE11" s="124"/>
      <c r="MHF11" s="124"/>
      <c r="MHG11" s="124"/>
      <c r="MHH11" s="124"/>
      <c r="MHI11" s="124"/>
      <c r="MHJ11" s="124"/>
      <c r="MHK11" s="124"/>
      <c r="MHL11" s="124"/>
      <c r="MHM11" s="124"/>
      <c r="MHN11" s="124"/>
      <c r="MHO11" s="124"/>
      <c r="MHP11" s="124"/>
      <c r="MHQ11" s="124"/>
      <c r="MHR11" s="124"/>
      <c r="MHS11" s="124"/>
      <c r="MHT11" s="124"/>
      <c r="MHU11" s="124"/>
      <c r="MHV11" s="124"/>
      <c r="MHW11" s="124"/>
      <c r="MHX11" s="124"/>
      <c r="MHY11" s="124"/>
      <c r="MHZ11" s="124"/>
      <c r="MIA11" s="124"/>
      <c r="MIB11" s="124"/>
      <c r="MIC11" s="124"/>
      <c r="MID11" s="124"/>
      <c r="MIE11" s="124"/>
      <c r="MIF11" s="124"/>
      <c r="MIG11" s="124"/>
      <c r="MIH11" s="124"/>
      <c r="MII11" s="124"/>
      <c r="MIJ11" s="124"/>
      <c r="MIK11" s="124"/>
      <c r="MIL11" s="124"/>
      <c r="MIM11" s="124"/>
      <c r="MIN11" s="124"/>
      <c r="MIO11" s="124"/>
      <c r="MIP11" s="124"/>
      <c r="MIQ11" s="124"/>
      <c r="MIR11" s="124"/>
      <c r="MIS11" s="124"/>
      <c r="MIT11" s="124"/>
      <c r="MIU11" s="124"/>
      <c r="MIV11" s="124"/>
      <c r="MIW11" s="124"/>
      <c r="MIX11" s="124"/>
      <c r="MIY11" s="124"/>
      <c r="MIZ11" s="124"/>
      <c r="MJA11" s="124"/>
      <c r="MJB11" s="124"/>
      <c r="MJC11" s="124"/>
      <c r="MJD11" s="124"/>
      <c r="MJE11" s="124"/>
      <c r="MJF11" s="124"/>
      <c r="MJG11" s="124"/>
      <c r="MJH11" s="124"/>
      <c r="MJI11" s="124"/>
      <c r="MJJ11" s="124"/>
      <c r="MJK11" s="124"/>
      <c r="MJL11" s="124"/>
      <c r="MJM11" s="124"/>
      <c r="MJN11" s="124"/>
      <c r="MJO11" s="124"/>
      <c r="MJP11" s="124"/>
      <c r="MJQ11" s="124"/>
      <c r="MJR11" s="124"/>
      <c r="MJS11" s="124"/>
      <c r="MJT11" s="124"/>
      <c r="MJU11" s="124"/>
      <c r="MJV11" s="124"/>
      <c r="MJW11" s="124"/>
      <c r="MJX11" s="124"/>
      <c r="MJY11" s="124"/>
      <c r="MJZ11" s="124"/>
      <c r="MKA11" s="124"/>
      <c r="MKB11" s="124"/>
      <c r="MKC11" s="124"/>
      <c r="MKD11" s="124"/>
      <c r="MKE11" s="124"/>
      <c r="MKF11" s="124"/>
      <c r="MKG11" s="124"/>
      <c r="MKH11" s="124"/>
      <c r="MKI11" s="124"/>
      <c r="MKJ11" s="124"/>
      <c r="MKK11" s="124"/>
      <c r="MKL11" s="124"/>
      <c r="MKM11" s="124"/>
      <c r="MKN11" s="124"/>
      <c r="MKO11" s="124"/>
      <c r="MKP11" s="124"/>
      <c r="MKQ11" s="124"/>
      <c r="MKR11" s="124"/>
      <c r="MKS11" s="124"/>
      <c r="MKT11" s="124"/>
      <c r="MKU11" s="124"/>
      <c r="MKV11" s="124"/>
      <c r="MKW11" s="124"/>
      <c r="MKX11" s="124"/>
      <c r="MKY11" s="124"/>
      <c r="MKZ11" s="124"/>
      <c r="MLA11" s="124"/>
      <c r="MLB11" s="124"/>
      <c r="MLC11" s="124"/>
      <c r="MLD11" s="124"/>
      <c r="MLE11" s="124"/>
      <c r="MLF11" s="124"/>
      <c r="MLG11" s="124"/>
      <c r="MLH11" s="124"/>
      <c r="MLI11" s="124"/>
      <c r="MLJ11" s="124"/>
      <c r="MLK11" s="124"/>
      <c r="MLL11" s="124"/>
      <c r="MLM11" s="124"/>
      <c r="MLN11" s="124"/>
      <c r="MLO11" s="124"/>
      <c r="MLP11" s="124"/>
      <c r="MLQ11" s="124"/>
      <c r="MLR11" s="124"/>
      <c r="MLS11" s="124"/>
      <c r="MLT11" s="124"/>
      <c r="MLU11" s="124"/>
      <c r="MLV11" s="124"/>
      <c r="MLW11" s="124"/>
      <c r="MLX11" s="124"/>
      <c r="MLY11" s="124"/>
      <c r="MLZ11" s="124"/>
      <c r="MMA11" s="124"/>
      <c r="MMB11" s="124"/>
      <c r="MMC11" s="124"/>
      <c r="MMD11" s="124"/>
      <c r="MME11" s="124"/>
      <c r="MMF11" s="124"/>
      <c r="MMG11" s="124"/>
      <c r="MMH11" s="124"/>
      <c r="MMI11" s="124"/>
      <c r="MMJ11" s="124"/>
      <c r="MMK11" s="124"/>
      <c r="MML11" s="124"/>
      <c r="MMM11" s="124"/>
      <c r="MMN11" s="124"/>
      <c r="MMO11" s="124"/>
      <c r="MMP11" s="124"/>
      <c r="MMQ11" s="124"/>
      <c r="MMR11" s="124"/>
      <c r="MMS11" s="124"/>
      <c r="MMT11" s="124"/>
      <c r="MMU11" s="124"/>
      <c r="MMV11" s="124"/>
      <c r="MMW11" s="124"/>
      <c r="MMX11" s="124"/>
      <c r="MMY11" s="124"/>
      <c r="MMZ11" s="124"/>
      <c r="MNA11" s="124"/>
      <c r="MNB11" s="124"/>
      <c r="MNC11" s="124"/>
      <c r="MND11" s="124"/>
      <c r="MNE11" s="124"/>
      <c r="MNF11" s="124"/>
      <c r="MNG11" s="124"/>
      <c r="MNH11" s="124"/>
      <c r="MNI11" s="124"/>
      <c r="MNJ11" s="124"/>
      <c r="MNK11" s="124"/>
      <c r="MNL11" s="124"/>
      <c r="MNM11" s="124"/>
      <c r="MNN11" s="124"/>
      <c r="MNO11" s="124"/>
      <c r="MNP11" s="124"/>
      <c r="MNQ11" s="124"/>
      <c r="MNR11" s="124"/>
      <c r="MNS11" s="124"/>
      <c r="MNT11" s="124"/>
      <c r="MNU11" s="124"/>
      <c r="MNV11" s="124"/>
      <c r="MNW11" s="124"/>
      <c r="MNX11" s="124"/>
      <c r="MNY11" s="124"/>
      <c r="MNZ11" s="124"/>
      <c r="MOA11" s="124"/>
      <c r="MOB11" s="124"/>
      <c r="MOC11" s="124"/>
      <c r="MOD11" s="124"/>
      <c r="MOE11" s="124"/>
      <c r="MOF11" s="124"/>
      <c r="MOG11" s="124"/>
      <c r="MOH11" s="124"/>
      <c r="MOI11" s="124"/>
      <c r="MOJ11" s="124"/>
      <c r="MOK11" s="124"/>
      <c r="MOL11" s="124"/>
      <c r="MOM11" s="124"/>
      <c r="MON11" s="124"/>
      <c r="MOO11" s="124"/>
      <c r="MOP11" s="124"/>
      <c r="MOQ11" s="124"/>
      <c r="MOR11" s="124"/>
      <c r="MOS11" s="124"/>
      <c r="MOT11" s="124"/>
      <c r="MOU11" s="124"/>
      <c r="MOV11" s="124"/>
      <c r="MOW11" s="124"/>
      <c r="MOX11" s="124"/>
      <c r="MOY11" s="124"/>
      <c r="MOZ11" s="124"/>
      <c r="MPA11" s="124"/>
      <c r="MPB11" s="124"/>
      <c r="MPC11" s="124"/>
      <c r="MPD11" s="124"/>
      <c r="MPE11" s="124"/>
      <c r="MPF11" s="124"/>
      <c r="MPG11" s="124"/>
      <c r="MPH11" s="124"/>
      <c r="MPI11" s="124"/>
      <c r="MPJ11" s="124"/>
      <c r="MPK11" s="124"/>
      <c r="MPL11" s="124"/>
      <c r="MPM11" s="124"/>
      <c r="MPN11" s="124"/>
      <c r="MPO11" s="124"/>
      <c r="MPP11" s="124"/>
      <c r="MPQ11" s="124"/>
      <c r="MPR11" s="124"/>
      <c r="MPS11" s="124"/>
      <c r="MPT11" s="124"/>
      <c r="MPU11" s="124"/>
      <c r="MPV11" s="124"/>
      <c r="MPW11" s="124"/>
      <c r="MPX11" s="124"/>
      <c r="MPY11" s="124"/>
      <c r="MPZ11" s="124"/>
      <c r="MQA11" s="124"/>
      <c r="MQB11" s="124"/>
      <c r="MQC11" s="124"/>
      <c r="MQD11" s="124"/>
      <c r="MQE11" s="124"/>
      <c r="MQF11" s="124"/>
      <c r="MQG11" s="124"/>
      <c r="MQH11" s="124"/>
      <c r="MQI11" s="124"/>
      <c r="MQJ11" s="124"/>
      <c r="MQK11" s="124"/>
      <c r="MQL11" s="124"/>
      <c r="MQM11" s="124"/>
      <c r="MQN11" s="124"/>
      <c r="MQO11" s="124"/>
      <c r="MQP11" s="124"/>
      <c r="MQQ11" s="124"/>
      <c r="MQR11" s="124"/>
      <c r="MQS11" s="124"/>
      <c r="MQT11" s="124"/>
      <c r="MQU11" s="124"/>
      <c r="MQV11" s="124"/>
      <c r="MQW11" s="124"/>
      <c r="MQX11" s="124"/>
      <c r="MQY11" s="124"/>
      <c r="MQZ11" s="124"/>
      <c r="MRA11" s="124"/>
      <c r="MRB11" s="124"/>
      <c r="MRC11" s="124"/>
      <c r="MRD11" s="124"/>
      <c r="MRE11" s="124"/>
      <c r="MRF11" s="124"/>
      <c r="MRG11" s="124"/>
      <c r="MRH11" s="124"/>
      <c r="MRI11" s="124"/>
      <c r="MRJ11" s="124"/>
      <c r="MRK11" s="124"/>
      <c r="MRL11" s="124"/>
      <c r="MRM11" s="124"/>
      <c r="MRN11" s="124"/>
      <c r="MRO11" s="124"/>
      <c r="MRP11" s="124"/>
      <c r="MRQ11" s="124"/>
      <c r="MRR11" s="124"/>
      <c r="MRS11" s="124"/>
      <c r="MRT11" s="124"/>
      <c r="MRU11" s="124"/>
      <c r="MRV11" s="124"/>
      <c r="MRW11" s="124"/>
      <c r="MRX11" s="124"/>
      <c r="MRY11" s="124"/>
      <c r="MRZ11" s="124"/>
      <c r="MSA11" s="124"/>
      <c r="MSB11" s="124"/>
      <c r="MSC11" s="124"/>
      <c r="MSD11" s="124"/>
      <c r="MSE11" s="124"/>
      <c r="MSF11" s="124"/>
      <c r="MSG11" s="124"/>
      <c r="MSH11" s="124"/>
      <c r="MSI11" s="124"/>
      <c r="MSJ11" s="124"/>
      <c r="MSK11" s="124"/>
      <c r="MSL11" s="124"/>
      <c r="MSM11" s="124"/>
      <c r="MSN11" s="124"/>
      <c r="MSO11" s="124"/>
      <c r="MSP11" s="124"/>
      <c r="MSQ11" s="124"/>
      <c r="MSR11" s="124"/>
      <c r="MSS11" s="124"/>
      <c r="MST11" s="124"/>
      <c r="MSU11" s="124"/>
      <c r="MSV11" s="124"/>
      <c r="MSW11" s="124"/>
      <c r="MSX11" s="124"/>
      <c r="MSY11" s="124"/>
      <c r="MSZ11" s="124"/>
      <c r="MTA11" s="124"/>
      <c r="MTB11" s="124"/>
      <c r="MTC11" s="124"/>
      <c r="MTD11" s="124"/>
      <c r="MTE11" s="124"/>
      <c r="MTF11" s="124"/>
      <c r="MTG11" s="124"/>
      <c r="MTH11" s="124"/>
      <c r="MTI11" s="124"/>
      <c r="MTJ11" s="124"/>
      <c r="MTK11" s="124"/>
      <c r="MTL11" s="124"/>
      <c r="MTM11" s="124"/>
      <c r="MTN11" s="124"/>
      <c r="MTO11" s="124"/>
      <c r="MTP11" s="124"/>
      <c r="MTQ11" s="124"/>
      <c r="MTR11" s="124"/>
      <c r="MTS11" s="124"/>
      <c r="MTT11" s="124"/>
      <c r="MTU11" s="124"/>
      <c r="MTV11" s="124"/>
      <c r="MTW11" s="124"/>
      <c r="MTX11" s="124"/>
      <c r="MTY11" s="124"/>
      <c r="MTZ11" s="124"/>
      <c r="MUA11" s="124"/>
      <c r="MUB11" s="124"/>
      <c r="MUC11" s="124"/>
      <c r="MUD11" s="124"/>
      <c r="MUE11" s="124"/>
      <c r="MUF11" s="124"/>
      <c r="MUG11" s="124"/>
      <c r="MUH11" s="124"/>
      <c r="MUI11" s="124"/>
      <c r="MUJ11" s="124"/>
      <c r="MUK11" s="124"/>
      <c r="MUL11" s="124"/>
      <c r="MUM11" s="124"/>
      <c r="MUN11" s="124"/>
      <c r="MUO11" s="124"/>
      <c r="MUP11" s="124"/>
      <c r="MUQ11" s="124"/>
      <c r="MUR11" s="124"/>
      <c r="MUS11" s="124"/>
      <c r="MUT11" s="124"/>
      <c r="MUU11" s="124"/>
      <c r="MUV11" s="124"/>
      <c r="MUW11" s="124"/>
      <c r="MUX11" s="124"/>
      <c r="MUY11" s="124"/>
      <c r="MUZ11" s="124"/>
      <c r="MVA11" s="124"/>
      <c r="MVB11" s="124"/>
      <c r="MVC11" s="124"/>
      <c r="MVD11" s="124"/>
      <c r="MVE11" s="124"/>
      <c r="MVF11" s="124"/>
      <c r="MVG11" s="124"/>
      <c r="MVH11" s="124"/>
      <c r="MVI11" s="124"/>
      <c r="MVJ11" s="124"/>
      <c r="MVK11" s="124"/>
      <c r="MVL11" s="124"/>
      <c r="MVM11" s="124"/>
      <c r="MVN11" s="124"/>
      <c r="MVO11" s="124"/>
      <c r="MVP11" s="124"/>
      <c r="MVQ11" s="124"/>
      <c r="MVR11" s="124"/>
      <c r="MVS11" s="124"/>
      <c r="MVT11" s="124"/>
      <c r="MVU11" s="124"/>
      <c r="MVV11" s="124"/>
      <c r="MVW11" s="124"/>
      <c r="MVX11" s="124"/>
      <c r="MVY11" s="124"/>
      <c r="MVZ11" s="124"/>
      <c r="MWA11" s="124"/>
      <c r="MWB11" s="124"/>
      <c r="MWC11" s="124"/>
      <c r="MWD11" s="124"/>
      <c r="MWE11" s="124"/>
      <c r="MWF11" s="124"/>
      <c r="MWG11" s="124"/>
      <c r="MWH11" s="124"/>
      <c r="MWI11" s="124"/>
      <c r="MWJ11" s="124"/>
      <c r="MWK11" s="124"/>
      <c r="MWL11" s="124"/>
      <c r="MWM11" s="124"/>
      <c r="MWN11" s="124"/>
      <c r="MWO11" s="124"/>
      <c r="MWP11" s="124"/>
      <c r="MWQ11" s="124"/>
      <c r="MWR11" s="124"/>
      <c r="MWS11" s="124"/>
      <c r="MWT11" s="124"/>
      <c r="MWU11" s="124"/>
      <c r="MWV11" s="124"/>
      <c r="MWW11" s="124"/>
      <c r="MWX11" s="124"/>
      <c r="MWY11" s="124"/>
      <c r="MWZ11" s="124"/>
      <c r="MXA11" s="124"/>
      <c r="MXB11" s="124"/>
      <c r="MXC11" s="124"/>
      <c r="MXD11" s="124"/>
      <c r="MXE11" s="124"/>
      <c r="MXF11" s="124"/>
      <c r="MXG11" s="124"/>
      <c r="MXH11" s="124"/>
      <c r="MXI11" s="124"/>
      <c r="MXJ11" s="124"/>
      <c r="MXK11" s="124"/>
      <c r="MXL11" s="124"/>
      <c r="MXM11" s="124"/>
      <c r="MXN11" s="124"/>
      <c r="MXO11" s="124"/>
      <c r="MXP11" s="124"/>
      <c r="MXQ11" s="124"/>
      <c r="MXR11" s="124"/>
      <c r="MXS11" s="124"/>
      <c r="MXT11" s="124"/>
      <c r="MXU11" s="124"/>
      <c r="MXV11" s="124"/>
      <c r="MXW11" s="124"/>
      <c r="MXX11" s="124"/>
      <c r="MXY11" s="124"/>
      <c r="MXZ11" s="124"/>
      <c r="MYA11" s="124"/>
      <c r="MYB11" s="124"/>
      <c r="MYC11" s="124"/>
      <c r="MYD11" s="124"/>
      <c r="MYE11" s="124"/>
      <c r="MYF11" s="124"/>
      <c r="MYG11" s="124"/>
      <c r="MYH11" s="124"/>
      <c r="MYI11" s="124"/>
      <c r="MYJ11" s="124"/>
      <c r="MYK11" s="124"/>
      <c r="MYL11" s="124"/>
      <c r="MYM11" s="124"/>
      <c r="MYN11" s="124"/>
      <c r="MYO11" s="124"/>
      <c r="MYP11" s="124"/>
      <c r="MYQ11" s="124"/>
      <c r="MYR11" s="124"/>
      <c r="MYS11" s="124"/>
      <c r="MYT11" s="124"/>
      <c r="MYU11" s="124"/>
      <c r="MYV11" s="124"/>
      <c r="MYW11" s="124"/>
      <c r="MYX11" s="124"/>
      <c r="MYY11" s="124"/>
      <c r="MYZ11" s="124"/>
      <c r="MZA11" s="124"/>
      <c r="MZB11" s="124"/>
      <c r="MZC11" s="124"/>
      <c r="MZD11" s="124"/>
      <c r="MZE11" s="124"/>
      <c r="MZF11" s="124"/>
      <c r="MZG11" s="124"/>
      <c r="MZH11" s="124"/>
      <c r="MZI11" s="124"/>
      <c r="MZJ11" s="124"/>
      <c r="MZK11" s="124"/>
      <c r="MZL11" s="124"/>
      <c r="MZM11" s="124"/>
      <c r="MZN11" s="124"/>
      <c r="MZO11" s="124"/>
      <c r="MZP11" s="124"/>
      <c r="MZQ11" s="124"/>
      <c r="MZR11" s="124"/>
      <c r="MZS11" s="124"/>
      <c r="MZT11" s="124"/>
      <c r="MZU11" s="124"/>
      <c r="MZV11" s="124"/>
      <c r="MZW11" s="124"/>
      <c r="MZX11" s="124"/>
      <c r="MZY11" s="124"/>
      <c r="MZZ11" s="124"/>
      <c r="NAA11" s="124"/>
      <c r="NAB11" s="124"/>
      <c r="NAC11" s="124"/>
      <c r="NAD11" s="124"/>
      <c r="NAE11" s="124"/>
      <c r="NAF11" s="124"/>
      <c r="NAG11" s="124"/>
      <c r="NAH11" s="124"/>
      <c r="NAI11" s="124"/>
      <c r="NAJ11" s="124"/>
      <c r="NAK11" s="124"/>
      <c r="NAL11" s="124"/>
      <c r="NAM11" s="124"/>
      <c r="NAN11" s="124"/>
      <c r="NAO11" s="124"/>
      <c r="NAP11" s="124"/>
      <c r="NAQ11" s="124"/>
      <c r="NAR11" s="124"/>
      <c r="NAS11" s="124"/>
      <c r="NAT11" s="124"/>
      <c r="NAU11" s="124"/>
      <c r="NAV11" s="124"/>
      <c r="NAW11" s="124"/>
      <c r="NAX11" s="124"/>
      <c r="NAY11" s="124"/>
      <c r="NAZ11" s="124"/>
      <c r="NBA11" s="124"/>
      <c r="NBB11" s="124"/>
      <c r="NBC11" s="124"/>
      <c r="NBD11" s="124"/>
      <c r="NBE11" s="124"/>
      <c r="NBF11" s="124"/>
      <c r="NBG11" s="124"/>
      <c r="NBH11" s="124"/>
      <c r="NBI11" s="124"/>
      <c r="NBJ11" s="124"/>
      <c r="NBK11" s="124"/>
      <c r="NBL11" s="124"/>
      <c r="NBM11" s="124"/>
      <c r="NBN11" s="124"/>
      <c r="NBO11" s="124"/>
      <c r="NBP11" s="124"/>
      <c r="NBQ11" s="124"/>
      <c r="NBR11" s="124"/>
      <c r="NBS11" s="124"/>
      <c r="NBT11" s="124"/>
      <c r="NBU11" s="124"/>
      <c r="NBV11" s="124"/>
      <c r="NBW11" s="124"/>
      <c r="NBX11" s="124"/>
      <c r="NBY11" s="124"/>
      <c r="NBZ11" s="124"/>
      <c r="NCA11" s="124"/>
      <c r="NCB11" s="124"/>
      <c r="NCC11" s="124"/>
      <c r="NCD11" s="124"/>
      <c r="NCE11" s="124"/>
      <c r="NCF11" s="124"/>
      <c r="NCG11" s="124"/>
      <c r="NCH11" s="124"/>
      <c r="NCI11" s="124"/>
      <c r="NCJ11" s="124"/>
      <c r="NCK11" s="124"/>
      <c r="NCL11" s="124"/>
      <c r="NCM11" s="124"/>
      <c r="NCN11" s="124"/>
      <c r="NCO11" s="124"/>
      <c r="NCP11" s="124"/>
      <c r="NCQ11" s="124"/>
      <c r="NCR11" s="124"/>
      <c r="NCS11" s="124"/>
      <c r="NCT11" s="124"/>
      <c r="NCU11" s="124"/>
      <c r="NCV11" s="124"/>
      <c r="NCW11" s="124"/>
      <c r="NCX11" s="124"/>
      <c r="NCY11" s="124"/>
      <c r="NCZ11" s="124"/>
      <c r="NDA11" s="124"/>
      <c r="NDB11" s="124"/>
      <c r="NDC11" s="124"/>
      <c r="NDD11" s="124"/>
      <c r="NDE11" s="124"/>
      <c r="NDF11" s="124"/>
      <c r="NDG11" s="124"/>
      <c r="NDH11" s="124"/>
      <c r="NDI11" s="124"/>
      <c r="NDJ11" s="124"/>
      <c r="NDK11" s="124"/>
      <c r="NDL11" s="124"/>
      <c r="NDM11" s="124"/>
      <c r="NDN11" s="124"/>
      <c r="NDO11" s="124"/>
      <c r="NDP11" s="124"/>
      <c r="NDQ11" s="124"/>
      <c r="NDR11" s="124"/>
      <c r="NDS11" s="124"/>
      <c r="NDT11" s="124"/>
      <c r="NDU11" s="124"/>
      <c r="NDV11" s="124"/>
      <c r="NDW11" s="124"/>
      <c r="NDX11" s="124"/>
      <c r="NDY11" s="124"/>
      <c r="NDZ11" s="124"/>
      <c r="NEA11" s="124"/>
      <c r="NEB11" s="124"/>
      <c r="NEC11" s="124"/>
      <c r="NED11" s="124"/>
      <c r="NEE11" s="124"/>
      <c r="NEF11" s="124"/>
      <c r="NEG11" s="124"/>
      <c r="NEH11" s="124"/>
      <c r="NEI11" s="124"/>
      <c r="NEJ11" s="124"/>
      <c r="NEK11" s="124"/>
      <c r="NEL11" s="124"/>
      <c r="NEM11" s="124"/>
      <c r="NEN11" s="124"/>
      <c r="NEO11" s="124"/>
      <c r="NEP11" s="124"/>
      <c r="NEQ11" s="124"/>
      <c r="NER11" s="124"/>
      <c r="NES11" s="124"/>
      <c r="NET11" s="124"/>
      <c r="NEU11" s="124"/>
      <c r="NEV11" s="124"/>
      <c r="NEW11" s="124"/>
      <c r="NEX11" s="124"/>
      <c r="NEY11" s="124"/>
      <c r="NEZ11" s="124"/>
      <c r="NFA11" s="124"/>
      <c r="NFB11" s="124"/>
      <c r="NFC11" s="124"/>
      <c r="NFD11" s="124"/>
      <c r="NFE11" s="124"/>
      <c r="NFF11" s="124"/>
      <c r="NFG11" s="124"/>
      <c r="NFH11" s="124"/>
      <c r="NFI11" s="124"/>
      <c r="NFJ11" s="124"/>
      <c r="NFK11" s="124"/>
      <c r="NFL11" s="124"/>
      <c r="NFM11" s="124"/>
      <c r="NFN11" s="124"/>
      <c r="NFO11" s="124"/>
      <c r="NFP11" s="124"/>
      <c r="NFQ11" s="124"/>
      <c r="NFR11" s="124"/>
      <c r="NFS11" s="124"/>
      <c r="NFT11" s="124"/>
      <c r="NFU11" s="124"/>
      <c r="NFV11" s="124"/>
      <c r="NFW11" s="124"/>
      <c r="NFX11" s="124"/>
      <c r="NFY11" s="124"/>
      <c r="NFZ11" s="124"/>
      <c r="NGA11" s="124"/>
      <c r="NGB11" s="124"/>
      <c r="NGC11" s="124"/>
      <c r="NGD11" s="124"/>
      <c r="NGE11" s="124"/>
      <c r="NGF11" s="124"/>
      <c r="NGG11" s="124"/>
      <c r="NGH11" s="124"/>
      <c r="NGI11" s="124"/>
      <c r="NGJ11" s="124"/>
      <c r="NGK11" s="124"/>
      <c r="NGL11" s="124"/>
      <c r="NGM11" s="124"/>
      <c r="NGN11" s="124"/>
      <c r="NGO11" s="124"/>
      <c r="NGP11" s="124"/>
      <c r="NGQ11" s="124"/>
      <c r="NGR11" s="124"/>
      <c r="NGS11" s="124"/>
      <c r="NGT11" s="124"/>
      <c r="NGU11" s="124"/>
      <c r="NGV11" s="124"/>
      <c r="NGW11" s="124"/>
      <c r="NGX11" s="124"/>
      <c r="NGY11" s="124"/>
      <c r="NGZ11" s="124"/>
      <c r="NHA11" s="124"/>
      <c r="NHB11" s="124"/>
      <c r="NHC11" s="124"/>
      <c r="NHD11" s="124"/>
      <c r="NHE11" s="124"/>
      <c r="NHF11" s="124"/>
      <c r="NHG11" s="124"/>
      <c r="NHH11" s="124"/>
      <c r="NHI11" s="124"/>
      <c r="NHJ11" s="124"/>
      <c r="NHK11" s="124"/>
      <c r="NHL11" s="124"/>
      <c r="NHM11" s="124"/>
      <c r="NHN11" s="124"/>
      <c r="NHO11" s="124"/>
      <c r="NHP11" s="124"/>
      <c r="NHQ11" s="124"/>
      <c r="NHR11" s="124"/>
      <c r="NHS11" s="124"/>
      <c r="NHT11" s="124"/>
      <c r="NHU11" s="124"/>
      <c r="NHV11" s="124"/>
      <c r="NHW11" s="124"/>
      <c r="NHX11" s="124"/>
      <c r="NHY11" s="124"/>
      <c r="NHZ11" s="124"/>
      <c r="NIA11" s="124"/>
      <c r="NIB11" s="124"/>
      <c r="NIC11" s="124"/>
      <c r="NID11" s="124"/>
      <c r="NIE11" s="124"/>
      <c r="NIF11" s="124"/>
      <c r="NIG11" s="124"/>
      <c r="NIH11" s="124"/>
      <c r="NII11" s="124"/>
      <c r="NIJ11" s="124"/>
      <c r="NIK11" s="124"/>
      <c r="NIL11" s="124"/>
      <c r="NIM11" s="124"/>
      <c r="NIN11" s="124"/>
      <c r="NIO11" s="124"/>
      <c r="NIP11" s="124"/>
      <c r="NIQ11" s="124"/>
      <c r="NIR11" s="124"/>
      <c r="NIS11" s="124"/>
      <c r="NIT11" s="124"/>
      <c r="NIU11" s="124"/>
      <c r="NIV11" s="124"/>
      <c r="NIW11" s="124"/>
      <c r="NIX11" s="124"/>
      <c r="NIY11" s="124"/>
      <c r="NIZ11" s="124"/>
      <c r="NJA11" s="124"/>
      <c r="NJB11" s="124"/>
      <c r="NJC11" s="124"/>
      <c r="NJD11" s="124"/>
      <c r="NJE11" s="124"/>
      <c r="NJF11" s="124"/>
      <c r="NJG11" s="124"/>
      <c r="NJH11" s="124"/>
      <c r="NJI11" s="124"/>
      <c r="NJJ11" s="124"/>
      <c r="NJK11" s="124"/>
      <c r="NJL11" s="124"/>
      <c r="NJM11" s="124"/>
      <c r="NJN11" s="124"/>
      <c r="NJO11" s="124"/>
      <c r="NJP11" s="124"/>
      <c r="NJQ11" s="124"/>
      <c r="NJR11" s="124"/>
      <c r="NJS11" s="124"/>
      <c r="NJT11" s="124"/>
      <c r="NJU11" s="124"/>
      <c r="NJV11" s="124"/>
      <c r="NJW11" s="124"/>
      <c r="NJX11" s="124"/>
      <c r="NJY11" s="124"/>
      <c r="NJZ11" s="124"/>
      <c r="NKA11" s="124"/>
      <c r="NKB11" s="124"/>
      <c r="NKC11" s="124"/>
      <c r="NKD11" s="124"/>
      <c r="NKE11" s="124"/>
      <c r="NKF11" s="124"/>
      <c r="NKG11" s="124"/>
      <c r="NKH11" s="124"/>
      <c r="NKI11" s="124"/>
      <c r="NKJ11" s="124"/>
      <c r="NKK11" s="124"/>
      <c r="NKL11" s="124"/>
      <c r="NKM11" s="124"/>
      <c r="NKN11" s="124"/>
      <c r="NKO11" s="124"/>
      <c r="NKP11" s="124"/>
      <c r="NKQ11" s="124"/>
      <c r="NKR11" s="124"/>
      <c r="NKS11" s="124"/>
      <c r="NKT11" s="124"/>
      <c r="NKU11" s="124"/>
      <c r="NKV11" s="124"/>
      <c r="NKW11" s="124"/>
      <c r="NKX11" s="124"/>
      <c r="NKY11" s="124"/>
      <c r="NKZ11" s="124"/>
      <c r="NLA11" s="124"/>
      <c r="NLB11" s="124"/>
      <c r="NLC11" s="124"/>
      <c r="NLD11" s="124"/>
      <c r="NLE11" s="124"/>
      <c r="NLF11" s="124"/>
      <c r="NLG11" s="124"/>
      <c r="NLH11" s="124"/>
      <c r="NLI11" s="124"/>
      <c r="NLJ11" s="124"/>
      <c r="NLK11" s="124"/>
      <c r="NLL11" s="124"/>
      <c r="NLM11" s="124"/>
      <c r="NLN11" s="124"/>
      <c r="NLO11" s="124"/>
      <c r="NLP11" s="124"/>
      <c r="NLQ11" s="124"/>
      <c r="NLR11" s="124"/>
      <c r="NLS11" s="124"/>
      <c r="NLT11" s="124"/>
      <c r="NLU11" s="124"/>
      <c r="NLV11" s="124"/>
      <c r="NLW11" s="124"/>
      <c r="NLX11" s="124"/>
      <c r="NLY11" s="124"/>
      <c r="NLZ11" s="124"/>
      <c r="NMA11" s="124"/>
      <c r="NMB11" s="124"/>
      <c r="NMC11" s="124"/>
      <c r="NMD11" s="124"/>
      <c r="NME11" s="124"/>
      <c r="NMF11" s="124"/>
      <c r="NMG11" s="124"/>
      <c r="NMH11" s="124"/>
      <c r="NMI11" s="124"/>
      <c r="NMJ11" s="124"/>
      <c r="NMK11" s="124"/>
      <c r="NML11" s="124"/>
      <c r="NMM11" s="124"/>
      <c r="NMN11" s="124"/>
      <c r="NMO11" s="124"/>
      <c r="NMP11" s="124"/>
      <c r="NMQ11" s="124"/>
      <c r="NMR11" s="124"/>
      <c r="NMS11" s="124"/>
      <c r="NMT11" s="124"/>
      <c r="NMU11" s="124"/>
      <c r="NMV11" s="124"/>
      <c r="NMW11" s="124"/>
      <c r="NMX11" s="124"/>
      <c r="NMY11" s="124"/>
      <c r="NMZ11" s="124"/>
      <c r="NNA11" s="124"/>
      <c r="NNB11" s="124"/>
      <c r="NNC11" s="124"/>
      <c r="NND11" s="124"/>
      <c r="NNE11" s="124"/>
      <c r="NNF11" s="124"/>
      <c r="NNG11" s="124"/>
      <c r="NNH11" s="124"/>
      <c r="NNI11" s="124"/>
      <c r="NNJ11" s="124"/>
      <c r="NNK11" s="124"/>
      <c r="NNL11" s="124"/>
      <c r="NNM11" s="124"/>
      <c r="NNN11" s="124"/>
      <c r="NNO11" s="124"/>
      <c r="NNP11" s="124"/>
      <c r="NNQ11" s="124"/>
      <c r="NNR11" s="124"/>
      <c r="NNS11" s="124"/>
      <c r="NNT11" s="124"/>
      <c r="NNU11" s="124"/>
      <c r="NNV11" s="124"/>
      <c r="NNW11" s="124"/>
      <c r="NNX11" s="124"/>
      <c r="NNY11" s="124"/>
      <c r="NNZ11" s="124"/>
      <c r="NOA11" s="124"/>
      <c r="NOB11" s="124"/>
      <c r="NOC11" s="124"/>
      <c r="NOD11" s="124"/>
      <c r="NOE11" s="124"/>
      <c r="NOF11" s="124"/>
      <c r="NOG11" s="124"/>
      <c r="NOH11" s="124"/>
      <c r="NOI11" s="124"/>
      <c r="NOJ11" s="124"/>
      <c r="NOK11" s="124"/>
      <c r="NOL11" s="124"/>
      <c r="NOM11" s="124"/>
      <c r="NON11" s="124"/>
      <c r="NOO11" s="124"/>
      <c r="NOP11" s="124"/>
      <c r="NOQ11" s="124"/>
      <c r="NOR11" s="124"/>
      <c r="NOS11" s="124"/>
      <c r="NOT11" s="124"/>
      <c r="NOU11" s="124"/>
      <c r="NOV11" s="124"/>
      <c r="NOW11" s="124"/>
      <c r="NOX11" s="124"/>
      <c r="NOY11" s="124"/>
      <c r="NOZ11" s="124"/>
      <c r="NPA11" s="124"/>
      <c r="NPB11" s="124"/>
      <c r="NPC11" s="124"/>
      <c r="NPD11" s="124"/>
      <c r="NPE11" s="124"/>
      <c r="NPF11" s="124"/>
      <c r="NPG11" s="124"/>
      <c r="NPH11" s="124"/>
      <c r="NPI11" s="124"/>
      <c r="NPJ11" s="124"/>
      <c r="NPK11" s="124"/>
      <c r="NPL11" s="124"/>
      <c r="NPM11" s="124"/>
      <c r="NPN11" s="124"/>
      <c r="NPO11" s="124"/>
      <c r="NPP11" s="124"/>
      <c r="NPQ11" s="124"/>
      <c r="NPR11" s="124"/>
      <c r="NPS11" s="124"/>
      <c r="NPT11" s="124"/>
      <c r="NPU11" s="124"/>
      <c r="NPV11" s="124"/>
      <c r="NPW11" s="124"/>
      <c r="NPX11" s="124"/>
      <c r="NPY11" s="124"/>
      <c r="NPZ11" s="124"/>
      <c r="NQA11" s="124"/>
      <c r="NQB11" s="124"/>
      <c r="NQC11" s="124"/>
      <c r="NQD11" s="124"/>
      <c r="NQE11" s="124"/>
      <c r="NQF11" s="124"/>
      <c r="NQG11" s="124"/>
      <c r="NQH11" s="124"/>
      <c r="NQI11" s="124"/>
      <c r="NQJ11" s="124"/>
      <c r="NQK11" s="124"/>
      <c r="NQL11" s="124"/>
      <c r="NQM11" s="124"/>
      <c r="NQN11" s="124"/>
      <c r="NQO11" s="124"/>
      <c r="NQP11" s="124"/>
      <c r="NQQ11" s="124"/>
      <c r="NQR11" s="124"/>
      <c r="NQS11" s="124"/>
      <c r="NQT11" s="124"/>
      <c r="NQU11" s="124"/>
      <c r="NQV11" s="124"/>
      <c r="NQW11" s="124"/>
      <c r="NQX11" s="124"/>
      <c r="NQY11" s="124"/>
      <c r="NQZ11" s="124"/>
      <c r="NRA11" s="124"/>
      <c r="NRB11" s="124"/>
      <c r="NRC11" s="124"/>
      <c r="NRD11" s="124"/>
      <c r="NRE11" s="124"/>
      <c r="NRF11" s="124"/>
      <c r="NRG11" s="124"/>
      <c r="NRH11" s="124"/>
      <c r="NRI11" s="124"/>
      <c r="NRJ11" s="124"/>
      <c r="NRK11" s="124"/>
      <c r="NRL11" s="124"/>
      <c r="NRM11" s="124"/>
      <c r="NRN11" s="124"/>
      <c r="NRO11" s="124"/>
      <c r="NRP11" s="124"/>
      <c r="NRQ11" s="124"/>
      <c r="NRR11" s="124"/>
      <c r="NRS11" s="124"/>
      <c r="NRT11" s="124"/>
      <c r="NRU11" s="124"/>
      <c r="NRV11" s="124"/>
      <c r="NRW11" s="124"/>
      <c r="NRX11" s="124"/>
      <c r="NRY11" s="124"/>
      <c r="NRZ11" s="124"/>
      <c r="NSA11" s="124"/>
      <c r="NSB11" s="124"/>
      <c r="NSC11" s="124"/>
      <c r="NSD11" s="124"/>
      <c r="NSE11" s="124"/>
      <c r="NSF11" s="124"/>
      <c r="NSG11" s="124"/>
      <c r="NSH11" s="124"/>
      <c r="NSI11" s="124"/>
      <c r="NSJ11" s="124"/>
      <c r="NSK11" s="124"/>
      <c r="NSL11" s="124"/>
      <c r="NSM11" s="124"/>
      <c r="NSN11" s="124"/>
      <c r="NSO11" s="124"/>
      <c r="NSP11" s="124"/>
      <c r="NSQ11" s="124"/>
      <c r="NSR11" s="124"/>
      <c r="NSS11" s="124"/>
      <c r="NST11" s="124"/>
      <c r="NSU11" s="124"/>
      <c r="NSV11" s="124"/>
      <c r="NSW11" s="124"/>
      <c r="NSX11" s="124"/>
      <c r="NSY11" s="124"/>
      <c r="NSZ11" s="124"/>
      <c r="NTA11" s="124"/>
      <c r="NTB11" s="124"/>
      <c r="NTC11" s="124"/>
      <c r="NTD11" s="124"/>
      <c r="NTE11" s="124"/>
      <c r="NTF11" s="124"/>
      <c r="NTG11" s="124"/>
      <c r="NTH11" s="124"/>
      <c r="NTI11" s="124"/>
      <c r="NTJ11" s="124"/>
      <c r="NTK11" s="124"/>
      <c r="NTL11" s="124"/>
      <c r="NTM11" s="124"/>
      <c r="NTN11" s="124"/>
      <c r="NTO11" s="124"/>
      <c r="NTP11" s="124"/>
      <c r="NTQ11" s="124"/>
      <c r="NTR11" s="124"/>
      <c r="NTS11" s="124"/>
      <c r="NTT11" s="124"/>
      <c r="NTU11" s="124"/>
      <c r="NTV11" s="124"/>
      <c r="NTW11" s="124"/>
      <c r="NTX11" s="124"/>
      <c r="NTY11" s="124"/>
      <c r="NTZ11" s="124"/>
      <c r="NUA11" s="124"/>
      <c r="NUB11" s="124"/>
      <c r="NUC11" s="124"/>
      <c r="NUD11" s="124"/>
      <c r="NUE11" s="124"/>
      <c r="NUF11" s="124"/>
      <c r="NUG11" s="124"/>
      <c r="NUH11" s="124"/>
      <c r="NUI11" s="124"/>
      <c r="NUJ11" s="124"/>
      <c r="NUK11" s="124"/>
      <c r="NUL11" s="124"/>
      <c r="NUM11" s="124"/>
      <c r="NUN11" s="124"/>
      <c r="NUO11" s="124"/>
      <c r="NUP11" s="124"/>
      <c r="NUQ11" s="124"/>
      <c r="NUR11" s="124"/>
      <c r="NUS11" s="124"/>
      <c r="NUT11" s="124"/>
      <c r="NUU11" s="124"/>
      <c r="NUV11" s="124"/>
      <c r="NUW11" s="124"/>
      <c r="NUX11" s="124"/>
      <c r="NUY11" s="124"/>
      <c r="NUZ11" s="124"/>
      <c r="NVA11" s="124"/>
      <c r="NVB11" s="124"/>
      <c r="NVC11" s="124"/>
      <c r="NVD11" s="124"/>
      <c r="NVE11" s="124"/>
      <c r="NVF11" s="124"/>
      <c r="NVG11" s="124"/>
      <c r="NVH11" s="124"/>
      <c r="NVI11" s="124"/>
      <c r="NVJ11" s="124"/>
      <c r="NVK11" s="124"/>
      <c r="NVL11" s="124"/>
      <c r="NVM11" s="124"/>
      <c r="NVN11" s="124"/>
      <c r="NVO11" s="124"/>
      <c r="NVP11" s="124"/>
      <c r="NVQ11" s="124"/>
      <c r="NVR11" s="124"/>
      <c r="NVS11" s="124"/>
      <c r="NVT11" s="124"/>
      <c r="NVU11" s="124"/>
      <c r="NVV11" s="124"/>
      <c r="NVW11" s="124"/>
      <c r="NVX11" s="124"/>
      <c r="NVY11" s="124"/>
      <c r="NVZ11" s="124"/>
      <c r="NWA11" s="124"/>
      <c r="NWB11" s="124"/>
      <c r="NWC11" s="124"/>
      <c r="NWD11" s="124"/>
      <c r="NWE11" s="124"/>
      <c r="NWF11" s="124"/>
      <c r="NWG11" s="124"/>
      <c r="NWH11" s="124"/>
      <c r="NWI11" s="124"/>
      <c r="NWJ11" s="124"/>
      <c r="NWK11" s="124"/>
      <c r="NWL11" s="124"/>
      <c r="NWM11" s="124"/>
      <c r="NWN11" s="124"/>
      <c r="NWO11" s="124"/>
      <c r="NWP11" s="124"/>
      <c r="NWQ11" s="124"/>
      <c r="NWR11" s="124"/>
      <c r="NWS11" s="124"/>
      <c r="NWT11" s="124"/>
      <c r="NWU11" s="124"/>
      <c r="NWV11" s="124"/>
      <c r="NWW11" s="124"/>
      <c r="NWX11" s="124"/>
      <c r="NWY11" s="124"/>
      <c r="NWZ11" s="124"/>
      <c r="NXA11" s="124"/>
      <c r="NXB11" s="124"/>
      <c r="NXC11" s="124"/>
      <c r="NXD11" s="124"/>
      <c r="NXE11" s="124"/>
      <c r="NXF11" s="124"/>
      <c r="NXG11" s="124"/>
      <c r="NXH11" s="124"/>
      <c r="NXI11" s="124"/>
      <c r="NXJ11" s="124"/>
      <c r="NXK11" s="124"/>
      <c r="NXL11" s="124"/>
      <c r="NXM11" s="124"/>
      <c r="NXN11" s="124"/>
      <c r="NXO11" s="124"/>
      <c r="NXP11" s="124"/>
      <c r="NXQ11" s="124"/>
      <c r="NXR11" s="124"/>
      <c r="NXS11" s="124"/>
      <c r="NXT11" s="124"/>
      <c r="NXU11" s="124"/>
      <c r="NXV11" s="124"/>
      <c r="NXW11" s="124"/>
      <c r="NXX11" s="124"/>
      <c r="NXY11" s="124"/>
      <c r="NXZ11" s="124"/>
      <c r="NYA11" s="124"/>
      <c r="NYB11" s="124"/>
      <c r="NYC11" s="124"/>
      <c r="NYD11" s="124"/>
      <c r="NYE11" s="124"/>
      <c r="NYF11" s="124"/>
      <c r="NYG11" s="124"/>
      <c r="NYH11" s="124"/>
      <c r="NYI11" s="124"/>
      <c r="NYJ11" s="124"/>
      <c r="NYK11" s="124"/>
      <c r="NYL11" s="124"/>
      <c r="NYM11" s="124"/>
      <c r="NYN11" s="124"/>
      <c r="NYO11" s="124"/>
      <c r="NYP11" s="124"/>
      <c r="NYQ11" s="124"/>
      <c r="NYR11" s="124"/>
      <c r="NYS11" s="124"/>
      <c r="NYT11" s="124"/>
      <c r="NYU11" s="124"/>
      <c r="NYV11" s="124"/>
      <c r="NYW11" s="124"/>
      <c r="NYX11" s="124"/>
      <c r="NYY11" s="124"/>
      <c r="NYZ11" s="124"/>
      <c r="NZA11" s="124"/>
      <c r="NZB11" s="124"/>
      <c r="NZC11" s="124"/>
      <c r="NZD11" s="124"/>
      <c r="NZE11" s="124"/>
      <c r="NZF11" s="124"/>
      <c r="NZG11" s="124"/>
      <c r="NZH11" s="124"/>
      <c r="NZI11" s="124"/>
      <c r="NZJ11" s="124"/>
      <c r="NZK11" s="124"/>
      <c r="NZL11" s="124"/>
      <c r="NZM11" s="124"/>
      <c r="NZN11" s="124"/>
      <c r="NZO11" s="124"/>
      <c r="NZP11" s="124"/>
      <c r="NZQ11" s="124"/>
      <c r="NZR11" s="124"/>
      <c r="NZS11" s="124"/>
      <c r="NZT11" s="124"/>
      <c r="NZU11" s="124"/>
      <c r="NZV11" s="124"/>
      <c r="NZW11" s="124"/>
      <c r="NZX11" s="124"/>
      <c r="NZY11" s="124"/>
      <c r="NZZ11" s="124"/>
      <c r="OAA11" s="124"/>
      <c r="OAB11" s="124"/>
      <c r="OAC11" s="124"/>
      <c r="OAD11" s="124"/>
      <c r="OAE11" s="124"/>
      <c r="OAF11" s="124"/>
      <c r="OAG11" s="124"/>
      <c r="OAH11" s="124"/>
      <c r="OAI11" s="124"/>
      <c r="OAJ11" s="124"/>
      <c r="OAK11" s="124"/>
      <c r="OAL11" s="124"/>
      <c r="OAM11" s="124"/>
      <c r="OAN11" s="124"/>
      <c r="OAO11" s="124"/>
      <c r="OAP11" s="124"/>
      <c r="OAQ11" s="124"/>
      <c r="OAR11" s="124"/>
      <c r="OAS11" s="124"/>
      <c r="OAT11" s="124"/>
      <c r="OAU11" s="124"/>
      <c r="OAV11" s="124"/>
      <c r="OAW11" s="124"/>
      <c r="OAX11" s="124"/>
      <c r="OAY11" s="124"/>
      <c r="OAZ11" s="124"/>
      <c r="OBA11" s="124"/>
      <c r="OBB11" s="124"/>
      <c r="OBC11" s="124"/>
      <c r="OBD11" s="124"/>
      <c r="OBE11" s="124"/>
      <c r="OBF11" s="124"/>
      <c r="OBG11" s="124"/>
      <c r="OBH11" s="124"/>
      <c r="OBI11" s="124"/>
      <c r="OBJ11" s="124"/>
      <c r="OBK11" s="124"/>
      <c r="OBL11" s="124"/>
      <c r="OBM11" s="124"/>
      <c r="OBN11" s="124"/>
      <c r="OBO11" s="124"/>
      <c r="OBP11" s="124"/>
      <c r="OBQ11" s="124"/>
      <c r="OBR11" s="124"/>
      <c r="OBS11" s="124"/>
      <c r="OBT11" s="124"/>
      <c r="OBU11" s="124"/>
      <c r="OBV11" s="124"/>
      <c r="OBW11" s="124"/>
      <c r="OBX11" s="124"/>
      <c r="OBY11" s="124"/>
      <c r="OBZ11" s="124"/>
      <c r="OCA11" s="124"/>
      <c r="OCB11" s="124"/>
      <c r="OCC11" s="124"/>
      <c r="OCD11" s="124"/>
      <c r="OCE11" s="124"/>
      <c r="OCF11" s="124"/>
      <c r="OCG11" s="124"/>
      <c r="OCH11" s="124"/>
      <c r="OCI11" s="124"/>
      <c r="OCJ11" s="124"/>
      <c r="OCK11" s="124"/>
      <c r="OCL11" s="124"/>
      <c r="OCM11" s="124"/>
      <c r="OCN11" s="124"/>
      <c r="OCO11" s="124"/>
      <c r="OCP11" s="124"/>
      <c r="OCQ11" s="124"/>
      <c r="OCR11" s="124"/>
      <c r="OCS11" s="124"/>
      <c r="OCT11" s="124"/>
      <c r="OCU11" s="124"/>
      <c r="OCV11" s="124"/>
      <c r="OCW11" s="124"/>
      <c r="OCX11" s="124"/>
      <c r="OCY11" s="124"/>
      <c r="OCZ11" s="124"/>
      <c r="ODA11" s="124"/>
      <c r="ODB11" s="124"/>
      <c r="ODC11" s="124"/>
      <c r="ODD11" s="124"/>
      <c r="ODE11" s="124"/>
      <c r="ODF11" s="124"/>
      <c r="ODG11" s="124"/>
      <c r="ODH11" s="124"/>
      <c r="ODI11" s="124"/>
      <c r="ODJ11" s="124"/>
      <c r="ODK11" s="124"/>
      <c r="ODL11" s="124"/>
      <c r="ODM11" s="124"/>
      <c r="ODN11" s="124"/>
      <c r="ODO11" s="124"/>
      <c r="ODP11" s="124"/>
      <c r="ODQ11" s="124"/>
      <c r="ODR11" s="124"/>
      <c r="ODS11" s="124"/>
      <c r="ODT11" s="124"/>
      <c r="ODU11" s="124"/>
      <c r="ODV11" s="124"/>
      <c r="ODW11" s="124"/>
      <c r="ODX11" s="124"/>
      <c r="ODY11" s="124"/>
      <c r="ODZ11" s="124"/>
      <c r="OEA11" s="124"/>
      <c r="OEB11" s="124"/>
      <c r="OEC11" s="124"/>
      <c r="OED11" s="124"/>
      <c r="OEE11" s="124"/>
      <c r="OEF11" s="124"/>
      <c r="OEG11" s="124"/>
      <c r="OEH11" s="124"/>
      <c r="OEI11" s="124"/>
      <c r="OEJ11" s="124"/>
      <c r="OEK11" s="124"/>
      <c r="OEL11" s="124"/>
      <c r="OEM11" s="124"/>
      <c r="OEN11" s="124"/>
      <c r="OEO11" s="124"/>
      <c r="OEP11" s="124"/>
      <c r="OEQ11" s="124"/>
      <c r="OER11" s="124"/>
      <c r="OES11" s="124"/>
      <c r="OET11" s="124"/>
      <c r="OEU11" s="124"/>
      <c r="OEV11" s="124"/>
      <c r="OEW11" s="124"/>
      <c r="OEX11" s="124"/>
      <c r="OEY11" s="124"/>
      <c r="OEZ11" s="124"/>
      <c r="OFA11" s="124"/>
      <c r="OFB11" s="124"/>
      <c r="OFC11" s="124"/>
      <c r="OFD11" s="124"/>
      <c r="OFE11" s="124"/>
      <c r="OFF11" s="124"/>
      <c r="OFG11" s="124"/>
      <c r="OFH11" s="124"/>
      <c r="OFI11" s="124"/>
      <c r="OFJ11" s="124"/>
      <c r="OFK11" s="124"/>
      <c r="OFL11" s="124"/>
      <c r="OFM11" s="124"/>
      <c r="OFN11" s="124"/>
      <c r="OFO11" s="124"/>
      <c r="OFP11" s="124"/>
      <c r="OFQ11" s="124"/>
      <c r="OFR11" s="124"/>
      <c r="OFS11" s="124"/>
      <c r="OFT11" s="124"/>
      <c r="OFU11" s="124"/>
      <c r="OFV11" s="124"/>
      <c r="OFW11" s="124"/>
      <c r="OFX11" s="124"/>
      <c r="OFY11" s="124"/>
      <c r="OFZ11" s="124"/>
      <c r="OGA11" s="124"/>
      <c r="OGB11" s="124"/>
      <c r="OGC11" s="124"/>
      <c r="OGD11" s="124"/>
      <c r="OGE11" s="124"/>
      <c r="OGF11" s="124"/>
      <c r="OGG11" s="124"/>
      <c r="OGH11" s="124"/>
      <c r="OGI11" s="124"/>
      <c r="OGJ11" s="124"/>
      <c r="OGK11" s="124"/>
      <c r="OGL11" s="124"/>
      <c r="OGM11" s="124"/>
      <c r="OGN11" s="124"/>
      <c r="OGO11" s="124"/>
      <c r="OGP11" s="124"/>
      <c r="OGQ11" s="124"/>
      <c r="OGR11" s="124"/>
      <c r="OGS11" s="124"/>
      <c r="OGT11" s="124"/>
      <c r="OGU11" s="124"/>
      <c r="OGV11" s="124"/>
      <c r="OGW11" s="124"/>
      <c r="OGX11" s="124"/>
      <c r="OGY11" s="124"/>
      <c r="OGZ11" s="124"/>
      <c r="OHA11" s="124"/>
      <c r="OHB11" s="124"/>
      <c r="OHC11" s="124"/>
      <c r="OHD11" s="124"/>
      <c r="OHE11" s="124"/>
      <c r="OHF11" s="124"/>
      <c r="OHG11" s="124"/>
      <c r="OHH11" s="124"/>
      <c r="OHI11" s="124"/>
      <c r="OHJ11" s="124"/>
      <c r="OHK11" s="124"/>
      <c r="OHL11" s="124"/>
      <c r="OHM11" s="124"/>
      <c r="OHN11" s="124"/>
      <c r="OHO11" s="124"/>
      <c r="OHP11" s="124"/>
      <c r="OHQ11" s="124"/>
      <c r="OHR11" s="124"/>
      <c r="OHS11" s="124"/>
      <c r="OHT11" s="124"/>
      <c r="OHU11" s="124"/>
      <c r="OHV11" s="124"/>
      <c r="OHW11" s="124"/>
      <c r="OHX11" s="124"/>
      <c r="OHY11" s="124"/>
      <c r="OHZ11" s="124"/>
      <c r="OIA11" s="124"/>
      <c r="OIB11" s="124"/>
      <c r="OIC11" s="124"/>
      <c r="OID11" s="124"/>
      <c r="OIE11" s="124"/>
      <c r="OIF11" s="124"/>
      <c r="OIG11" s="124"/>
      <c r="OIH11" s="124"/>
      <c r="OII11" s="124"/>
      <c r="OIJ11" s="124"/>
      <c r="OIK11" s="124"/>
      <c r="OIL11" s="124"/>
      <c r="OIM11" s="124"/>
      <c r="OIN11" s="124"/>
      <c r="OIO11" s="124"/>
      <c r="OIP11" s="124"/>
      <c r="OIQ11" s="124"/>
      <c r="OIR11" s="124"/>
      <c r="OIS11" s="124"/>
      <c r="OIT11" s="124"/>
      <c r="OIU11" s="124"/>
      <c r="OIV11" s="124"/>
      <c r="OIW11" s="124"/>
      <c r="OIX11" s="124"/>
      <c r="OIY11" s="124"/>
      <c r="OIZ11" s="124"/>
      <c r="OJA11" s="124"/>
      <c r="OJB11" s="124"/>
      <c r="OJC11" s="124"/>
      <c r="OJD11" s="124"/>
      <c r="OJE11" s="124"/>
      <c r="OJF11" s="124"/>
      <c r="OJG11" s="124"/>
      <c r="OJH11" s="124"/>
      <c r="OJI11" s="124"/>
      <c r="OJJ11" s="124"/>
      <c r="OJK11" s="124"/>
      <c r="OJL11" s="124"/>
      <c r="OJM11" s="124"/>
      <c r="OJN11" s="124"/>
      <c r="OJO11" s="124"/>
      <c r="OJP11" s="124"/>
      <c r="OJQ11" s="124"/>
      <c r="OJR11" s="124"/>
      <c r="OJS11" s="124"/>
      <c r="OJT11" s="124"/>
      <c r="OJU11" s="124"/>
      <c r="OJV11" s="124"/>
      <c r="OJW11" s="124"/>
      <c r="OJX11" s="124"/>
      <c r="OJY11" s="124"/>
      <c r="OJZ11" s="124"/>
      <c r="OKA11" s="124"/>
      <c r="OKB11" s="124"/>
      <c r="OKC11" s="124"/>
      <c r="OKD11" s="124"/>
      <c r="OKE11" s="124"/>
      <c r="OKF11" s="124"/>
      <c r="OKG11" s="124"/>
      <c r="OKH11" s="124"/>
      <c r="OKI11" s="124"/>
      <c r="OKJ11" s="124"/>
      <c r="OKK11" s="124"/>
      <c r="OKL11" s="124"/>
      <c r="OKM11" s="124"/>
      <c r="OKN11" s="124"/>
      <c r="OKO11" s="124"/>
      <c r="OKP11" s="124"/>
      <c r="OKQ11" s="124"/>
      <c r="OKR11" s="124"/>
      <c r="OKS11" s="124"/>
      <c r="OKT11" s="124"/>
      <c r="OKU11" s="124"/>
      <c r="OKV11" s="124"/>
      <c r="OKW11" s="124"/>
      <c r="OKX11" s="124"/>
      <c r="OKY11" s="124"/>
      <c r="OKZ11" s="124"/>
      <c r="OLA11" s="124"/>
      <c r="OLB11" s="124"/>
      <c r="OLC11" s="124"/>
      <c r="OLD11" s="124"/>
      <c r="OLE11" s="124"/>
      <c r="OLF11" s="124"/>
      <c r="OLG11" s="124"/>
      <c r="OLH11" s="124"/>
      <c r="OLI11" s="124"/>
      <c r="OLJ11" s="124"/>
      <c r="OLK11" s="124"/>
      <c r="OLL11" s="124"/>
      <c r="OLM11" s="124"/>
      <c r="OLN11" s="124"/>
      <c r="OLO11" s="124"/>
      <c r="OLP11" s="124"/>
      <c r="OLQ11" s="124"/>
      <c r="OLR11" s="124"/>
      <c r="OLS11" s="124"/>
      <c r="OLT11" s="124"/>
      <c r="OLU11" s="124"/>
      <c r="OLV11" s="124"/>
      <c r="OLW11" s="124"/>
      <c r="OLX11" s="124"/>
      <c r="OLY11" s="124"/>
      <c r="OLZ11" s="124"/>
      <c r="OMA11" s="124"/>
      <c r="OMB11" s="124"/>
      <c r="OMC11" s="124"/>
      <c r="OMD11" s="124"/>
      <c r="OME11" s="124"/>
      <c r="OMF11" s="124"/>
      <c r="OMG11" s="124"/>
      <c r="OMH11" s="124"/>
      <c r="OMI11" s="124"/>
      <c r="OMJ11" s="124"/>
      <c r="OMK11" s="124"/>
      <c r="OML11" s="124"/>
      <c r="OMM11" s="124"/>
      <c r="OMN11" s="124"/>
      <c r="OMO11" s="124"/>
      <c r="OMP11" s="124"/>
      <c r="OMQ11" s="124"/>
      <c r="OMR11" s="124"/>
      <c r="OMS11" s="124"/>
      <c r="OMT11" s="124"/>
      <c r="OMU11" s="124"/>
      <c r="OMV11" s="124"/>
      <c r="OMW11" s="124"/>
      <c r="OMX11" s="124"/>
      <c r="OMY11" s="124"/>
      <c r="OMZ11" s="124"/>
      <c r="ONA11" s="124"/>
      <c r="ONB11" s="124"/>
      <c r="ONC11" s="124"/>
      <c r="OND11" s="124"/>
      <c r="ONE11" s="124"/>
      <c r="ONF11" s="124"/>
      <c r="ONG11" s="124"/>
      <c r="ONH11" s="124"/>
      <c r="ONI11" s="124"/>
      <c r="ONJ11" s="124"/>
      <c r="ONK11" s="124"/>
      <c r="ONL11" s="124"/>
      <c r="ONM11" s="124"/>
      <c r="ONN11" s="124"/>
      <c r="ONO11" s="124"/>
      <c r="ONP11" s="124"/>
      <c r="ONQ11" s="124"/>
      <c r="ONR11" s="124"/>
      <c r="ONS11" s="124"/>
      <c r="ONT11" s="124"/>
      <c r="ONU11" s="124"/>
      <c r="ONV11" s="124"/>
      <c r="ONW11" s="124"/>
      <c r="ONX11" s="124"/>
      <c r="ONY11" s="124"/>
      <c r="ONZ11" s="124"/>
      <c r="OOA11" s="124"/>
      <c r="OOB11" s="124"/>
      <c r="OOC11" s="124"/>
      <c r="OOD11" s="124"/>
      <c r="OOE11" s="124"/>
      <c r="OOF11" s="124"/>
      <c r="OOG11" s="124"/>
      <c r="OOH11" s="124"/>
      <c r="OOI11" s="124"/>
      <c r="OOJ11" s="124"/>
      <c r="OOK11" s="124"/>
      <c r="OOL11" s="124"/>
      <c r="OOM11" s="124"/>
      <c r="OON11" s="124"/>
      <c r="OOO11" s="124"/>
      <c r="OOP11" s="124"/>
      <c r="OOQ11" s="124"/>
      <c r="OOR11" s="124"/>
      <c r="OOS11" s="124"/>
      <c r="OOT11" s="124"/>
      <c r="OOU11" s="124"/>
      <c r="OOV11" s="124"/>
      <c r="OOW11" s="124"/>
      <c r="OOX11" s="124"/>
      <c r="OOY11" s="124"/>
      <c r="OOZ11" s="124"/>
      <c r="OPA11" s="124"/>
      <c r="OPB11" s="124"/>
      <c r="OPC11" s="124"/>
      <c r="OPD11" s="124"/>
      <c r="OPE11" s="124"/>
      <c r="OPF11" s="124"/>
      <c r="OPG11" s="124"/>
      <c r="OPH11" s="124"/>
      <c r="OPI11" s="124"/>
      <c r="OPJ11" s="124"/>
      <c r="OPK11" s="124"/>
      <c r="OPL11" s="124"/>
      <c r="OPM11" s="124"/>
      <c r="OPN11" s="124"/>
      <c r="OPO11" s="124"/>
      <c r="OPP11" s="124"/>
      <c r="OPQ11" s="124"/>
      <c r="OPR11" s="124"/>
      <c r="OPS11" s="124"/>
      <c r="OPT11" s="124"/>
      <c r="OPU11" s="124"/>
      <c r="OPV11" s="124"/>
      <c r="OPW11" s="124"/>
      <c r="OPX11" s="124"/>
      <c r="OPY11" s="124"/>
      <c r="OPZ11" s="124"/>
      <c r="OQA11" s="124"/>
      <c r="OQB11" s="124"/>
      <c r="OQC11" s="124"/>
      <c r="OQD11" s="124"/>
      <c r="OQE11" s="124"/>
      <c r="OQF11" s="124"/>
      <c r="OQG11" s="124"/>
      <c r="OQH11" s="124"/>
      <c r="OQI11" s="124"/>
      <c r="OQJ11" s="124"/>
      <c r="OQK11" s="124"/>
      <c r="OQL11" s="124"/>
      <c r="OQM11" s="124"/>
      <c r="OQN11" s="124"/>
      <c r="OQO11" s="124"/>
      <c r="OQP11" s="124"/>
      <c r="OQQ11" s="124"/>
      <c r="OQR11" s="124"/>
      <c r="OQS11" s="124"/>
      <c r="OQT11" s="124"/>
      <c r="OQU11" s="124"/>
      <c r="OQV11" s="124"/>
      <c r="OQW11" s="124"/>
      <c r="OQX11" s="124"/>
      <c r="OQY11" s="124"/>
      <c r="OQZ11" s="124"/>
      <c r="ORA11" s="124"/>
      <c r="ORB11" s="124"/>
      <c r="ORC11" s="124"/>
      <c r="ORD11" s="124"/>
      <c r="ORE11" s="124"/>
      <c r="ORF11" s="124"/>
      <c r="ORG11" s="124"/>
      <c r="ORH11" s="124"/>
      <c r="ORI11" s="124"/>
      <c r="ORJ11" s="124"/>
      <c r="ORK11" s="124"/>
      <c r="ORL11" s="124"/>
      <c r="ORM11" s="124"/>
      <c r="ORN11" s="124"/>
      <c r="ORO11" s="124"/>
      <c r="ORP11" s="124"/>
      <c r="ORQ11" s="124"/>
      <c r="ORR11" s="124"/>
      <c r="ORS11" s="124"/>
      <c r="ORT11" s="124"/>
      <c r="ORU11" s="124"/>
      <c r="ORV11" s="124"/>
      <c r="ORW11" s="124"/>
      <c r="ORX11" s="124"/>
      <c r="ORY11" s="124"/>
      <c r="ORZ11" s="124"/>
      <c r="OSA11" s="124"/>
      <c r="OSB11" s="124"/>
      <c r="OSC11" s="124"/>
      <c r="OSD11" s="124"/>
      <c r="OSE11" s="124"/>
      <c r="OSF11" s="124"/>
      <c r="OSG11" s="124"/>
      <c r="OSH11" s="124"/>
      <c r="OSI11" s="124"/>
      <c r="OSJ11" s="124"/>
      <c r="OSK11" s="124"/>
      <c r="OSL11" s="124"/>
      <c r="OSM11" s="124"/>
      <c r="OSN11" s="124"/>
      <c r="OSO11" s="124"/>
      <c r="OSP11" s="124"/>
      <c r="OSQ11" s="124"/>
      <c r="OSR11" s="124"/>
      <c r="OSS11" s="124"/>
      <c r="OST11" s="124"/>
      <c r="OSU11" s="124"/>
      <c r="OSV11" s="124"/>
      <c r="OSW11" s="124"/>
      <c r="OSX11" s="124"/>
      <c r="OSY11" s="124"/>
      <c r="OSZ11" s="124"/>
      <c r="OTA11" s="124"/>
      <c r="OTB11" s="124"/>
      <c r="OTC11" s="124"/>
      <c r="OTD11" s="124"/>
      <c r="OTE11" s="124"/>
      <c r="OTF11" s="124"/>
      <c r="OTG11" s="124"/>
      <c r="OTH11" s="124"/>
      <c r="OTI11" s="124"/>
      <c r="OTJ11" s="124"/>
      <c r="OTK11" s="124"/>
      <c r="OTL11" s="124"/>
      <c r="OTM11" s="124"/>
      <c r="OTN11" s="124"/>
      <c r="OTO11" s="124"/>
      <c r="OTP11" s="124"/>
      <c r="OTQ11" s="124"/>
      <c r="OTR11" s="124"/>
      <c r="OTS11" s="124"/>
      <c r="OTT11" s="124"/>
      <c r="OTU11" s="124"/>
      <c r="OTV11" s="124"/>
      <c r="OTW11" s="124"/>
      <c r="OTX11" s="124"/>
      <c r="OTY11" s="124"/>
      <c r="OTZ11" s="124"/>
      <c r="OUA11" s="124"/>
      <c r="OUB11" s="124"/>
      <c r="OUC11" s="124"/>
      <c r="OUD11" s="124"/>
      <c r="OUE11" s="124"/>
      <c r="OUF11" s="124"/>
      <c r="OUG11" s="124"/>
      <c r="OUH11" s="124"/>
      <c r="OUI11" s="124"/>
      <c r="OUJ11" s="124"/>
      <c r="OUK11" s="124"/>
      <c r="OUL11" s="124"/>
      <c r="OUM11" s="124"/>
      <c r="OUN11" s="124"/>
      <c r="OUO11" s="124"/>
      <c r="OUP11" s="124"/>
      <c r="OUQ11" s="124"/>
      <c r="OUR11" s="124"/>
      <c r="OUS11" s="124"/>
      <c r="OUT11" s="124"/>
      <c r="OUU11" s="124"/>
      <c r="OUV11" s="124"/>
      <c r="OUW11" s="124"/>
      <c r="OUX11" s="124"/>
      <c r="OUY11" s="124"/>
      <c r="OUZ11" s="124"/>
      <c r="OVA11" s="124"/>
      <c r="OVB11" s="124"/>
      <c r="OVC11" s="124"/>
      <c r="OVD11" s="124"/>
      <c r="OVE11" s="124"/>
      <c r="OVF11" s="124"/>
      <c r="OVG11" s="124"/>
      <c r="OVH11" s="124"/>
      <c r="OVI11" s="124"/>
      <c r="OVJ11" s="124"/>
      <c r="OVK11" s="124"/>
      <c r="OVL11" s="124"/>
      <c r="OVM11" s="124"/>
      <c r="OVN11" s="124"/>
      <c r="OVO11" s="124"/>
      <c r="OVP11" s="124"/>
      <c r="OVQ11" s="124"/>
      <c r="OVR11" s="124"/>
      <c r="OVS11" s="124"/>
      <c r="OVT11" s="124"/>
      <c r="OVU11" s="124"/>
      <c r="OVV11" s="124"/>
      <c r="OVW11" s="124"/>
      <c r="OVX11" s="124"/>
      <c r="OVY11" s="124"/>
      <c r="OVZ11" s="124"/>
      <c r="OWA11" s="124"/>
      <c r="OWB11" s="124"/>
      <c r="OWC11" s="124"/>
      <c r="OWD11" s="124"/>
      <c r="OWE11" s="124"/>
      <c r="OWF11" s="124"/>
      <c r="OWG11" s="124"/>
      <c r="OWH11" s="124"/>
      <c r="OWI11" s="124"/>
      <c r="OWJ11" s="124"/>
      <c r="OWK11" s="124"/>
      <c r="OWL11" s="124"/>
      <c r="OWM11" s="124"/>
      <c r="OWN11" s="124"/>
      <c r="OWO11" s="124"/>
      <c r="OWP11" s="124"/>
      <c r="OWQ11" s="124"/>
      <c r="OWR11" s="124"/>
      <c r="OWS11" s="124"/>
      <c r="OWT11" s="124"/>
      <c r="OWU11" s="124"/>
      <c r="OWV11" s="124"/>
      <c r="OWW11" s="124"/>
      <c r="OWX11" s="124"/>
      <c r="OWY11" s="124"/>
      <c r="OWZ11" s="124"/>
      <c r="OXA11" s="124"/>
      <c r="OXB11" s="124"/>
      <c r="OXC11" s="124"/>
      <c r="OXD11" s="124"/>
      <c r="OXE11" s="124"/>
      <c r="OXF11" s="124"/>
      <c r="OXG11" s="124"/>
      <c r="OXH11" s="124"/>
      <c r="OXI11" s="124"/>
      <c r="OXJ11" s="124"/>
      <c r="OXK11" s="124"/>
      <c r="OXL11" s="124"/>
      <c r="OXM11" s="124"/>
      <c r="OXN11" s="124"/>
      <c r="OXO11" s="124"/>
      <c r="OXP11" s="124"/>
      <c r="OXQ11" s="124"/>
      <c r="OXR11" s="124"/>
      <c r="OXS11" s="124"/>
      <c r="OXT11" s="124"/>
      <c r="OXU11" s="124"/>
      <c r="OXV11" s="124"/>
      <c r="OXW11" s="124"/>
      <c r="OXX11" s="124"/>
      <c r="OXY11" s="124"/>
      <c r="OXZ11" s="124"/>
      <c r="OYA11" s="124"/>
      <c r="OYB11" s="124"/>
      <c r="OYC11" s="124"/>
      <c r="OYD11" s="124"/>
      <c r="OYE11" s="124"/>
      <c r="OYF11" s="124"/>
      <c r="OYG11" s="124"/>
      <c r="OYH11" s="124"/>
      <c r="OYI11" s="124"/>
      <c r="OYJ11" s="124"/>
      <c r="OYK11" s="124"/>
      <c r="OYL11" s="124"/>
      <c r="OYM11" s="124"/>
      <c r="OYN11" s="124"/>
      <c r="OYO11" s="124"/>
      <c r="OYP11" s="124"/>
      <c r="OYQ11" s="124"/>
      <c r="OYR11" s="124"/>
      <c r="OYS11" s="124"/>
      <c r="OYT11" s="124"/>
      <c r="OYU11" s="124"/>
      <c r="OYV11" s="124"/>
      <c r="OYW11" s="124"/>
      <c r="OYX11" s="124"/>
      <c r="OYY11" s="124"/>
      <c r="OYZ11" s="124"/>
      <c r="OZA11" s="124"/>
      <c r="OZB11" s="124"/>
      <c r="OZC11" s="124"/>
      <c r="OZD11" s="124"/>
      <c r="OZE11" s="124"/>
      <c r="OZF11" s="124"/>
      <c r="OZG11" s="124"/>
      <c r="OZH11" s="124"/>
      <c r="OZI11" s="124"/>
      <c r="OZJ11" s="124"/>
      <c r="OZK11" s="124"/>
      <c r="OZL11" s="124"/>
      <c r="OZM11" s="124"/>
      <c r="OZN11" s="124"/>
      <c r="OZO11" s="124"/>
      <c r="OZP11" s="124"/>
      <c r="OZQ11" s="124"/>
      <c r="OZR11" s="124"/>
      <c r="OZS11" s="124"/>
      <c r="OZT11" s="124"/>
      <c r="OZU11" s="124"/>
      <c r="OZV11" s="124"/>
      <c r="OZW11" s="124"/>
      <c r="OZX11" s="124"/>
      <c r="OZY11" s="124"/>
      <c r="OZZ11" s="124"/>
      <c r="PAA11" s="124"/>
      <c r="PAB11" s="124"/>
      <c r="PAC11" s="124"/>
      <c r="PAD11" s="124"/>
      <c r="PAE11" s="124"/>
      <c r="PAF11" s="124"/>
      <c r="PAG11" s="124"/>
      <c r="PAH11" s="124"/>
      <c r="PAI11" s="124"/>
      <c r="PAJ11" s="124"/>
      <c r="PAK11" s="124"/>
      <c r="PAL11" s="124"/>
      <c r="PAM11" s="124"/>
      <c r="PAN11" s="124"/>
      <c r="PAO11" s="124"/>
      <c r="PAP11" s="124"/>
      <c r="PAQ11" s="124"/>
      <c r="PAR11" s="124"/>
      <c r="PAS11" s="124"/>
      <c r="PAT11" s="124"/>
      <c r="PAU11" s="124"/>
      <c r="PAV11" s="124"/>
      <c r="PAW11" s="124"/>
      <c r="PAX11" s="124"/>
      <c r="PAY11" s="124"/>
      <c r="PAZ11" s="124"/>
      <c r="PBA11" s="124"/>
      <c r="PBB11" s="124"/>
      <c r="PBC11" s="124"/>
      <c r="PBD11" s="124"/>
      <c r="PBE11" s="124"/>
      <c r="PBF11" s="124"/>
      <c r="PBG11" s="124"/>
      <c r="PBH11" s="124"/>
      <c r="PBI11" s="124"/>
      <c r="PBJ11" s="124"/>
      <c r="PBK11" s="124"/>
      <c r="PBL11" s="124"/>
      <c r="PBM11" s="124"/>
      <c r="PBN11" s="124"/>
      <c r="PBO11" s="124"/>
      <c r="PBP11" s="124"/>
      <c r="PBQ11" s="124"/>
      <c r="PBR11" s="124"/>
      <c r="PBS11" s="124"/>
      <c r="PBT11" s="124"/>
      <c r="PBU11" s="124"/>
      <c r="PBV11" s="124"/>
      <c r="PBW11" s="124"/>
      <c r="PBX11" s="124"/>
      <c r="PBY11" s="124"/>
      <c r="PBZ11" s="124"/>
      <c r="PCA11" s="124"/>
      <c r="PCB11" s="124"/>
      <c r="PCC11" s="124"/>
      <c r="PCD11" s="124"/>
      <c r="PCE11" s="124"/>
      <c r="PCF11" s="124"/>
      <c r="PCG11" s="124"/>
      <c r="PCH11" s="124"/>
      <c r="PCI11" s="124"/>
      <c r="PCJ11" s="124"/>
      <c r="PCK11" s="124"/>
      <c r="PCL11" s="124"/>
      <c r="PCM11" s="124"/>
      <c r="PCN11" s="124"/>
      <c r="PCO11" s="124"/>
      <c r="PCP11" s="124"/>
      <c r="PCQ11" s="124"/>
      <c r="PCR11" s="124"/>
      <c r="PCS11" s="124"/>
      <c r="PCT11" s="124"/>
      <c r="PCU11" s="124"/>
      <c r="PCV11" s="124"/>
      <c r="PCW11" s="124"/>
      <c r="PCX11" s="124"/>
      <c r="PCY11" s="124"/>
      <c r="PCZ11" s="124"/>
      <c r="PDA11" s="124"/>
      <c r="PDB11" s="124"/>
      <c r="PDC11" s="124"/>
      <c r="PDD11" s="124"/>
      <c r="PDE11" s="124"/>
      <c r="PDF11" s="124"/>
      <c r="PDG11" s="124"/>
      <c r="PDH11" s="124"/>
      <c r="PDI11" s="124"/>
      <c r="PDJ11" s="124"/>
      <c r="PDK11" s="124"/>
      <c r="PDL11" s="124"/>
      <c r="PDM11" s="124"/>
      <c r="PDN11" s="124"/>
      <c r="PDO11" s="124"/>
      <c r="PDP11" s="124"/>
      <c r="PDQ11" s="124"/>
      <c r="PDR11" s="124"/>
      <c r="PDS11" s="124"/>
      <c r="PDT11" s="124"/>
      <c r="PDU11" s="124"/>
      <c r="PDV11" s="124"/>
      <c r="PDW11" s="124"/>
      <c r="PDX11" s="124"/>
      <c r="PDY11" s="124"/>
      <c r="PDZ11" s="124"/>
      <c r="PEA11" s="124"/>
      <c r="PEB11" s="124"/>
      <c r="PEC11" s="124"/>
      <c r="PED11" s="124"/>
      <c r="PEE11" s="124"/>
      <c r="PEF11" s="124"/>
      <c r="PEG11" s="124"/>
      <c r="PEH11" s="124"/>
      <c r="PEI11" s="124"/>
      <c r="PEJ11" s="124"/>
      <c r="PEK11" s="124"/>
      <c r="PEL11" s="124"/>
      <c r="PEM11" s="124"/>
      <c r="PEN11" s="124"/>
      <c r="PEO11" s="124"/>
      <c r="PEP11" s="124"/>
      <c r="PEQ11" s="124"/>
      <c r="PER11" s="124"/>
      <c r="PES11" s="124"/>
      <c r="PET11" s="124"/>
      <c r="PEU11" s="124"/>
      <c r="PEV11" s="124"/>
      <c r="PEW11" s="124"/>
      <c r="PEX11" s="124"/>
      <c r="PEY11" s="124"/>
      <c r="PEZ11" s="124"/>
      <c r="PFA11" s="124"/>
      <c r="PFB11" s="124"/>
      <c r="PFC11" s="124"/>
      <c r="PFD11" s="124"/>
      <c r="PFE11" s="124"/>
      <c r="PFF11" s="124"/>
      <c r="PFG11" s="124"/>
      <c r="PFH11" s="124"/>
      <c r="PFI11" s="124"/>
      <c r="PFJ11" s="124"/>
      <c r="PFK11" s="124"/>
      <c r="PFL11" s="124"/>
      <c r="PFM11" s="124"/>
      <c r="PFN11" s="124"/>
      <c r="PFO11" s="124"/>
      <c r="PFP11" s="124"/>
      <c r="PFQ11" s="124"/>
      <c r="PFR11" s="124"/>
      <c r="PFS11" s="124"/>
      <c r="PFT11" s="124"/>
      <c r="PFU11" s="124"/>
      <c r="PFV11" s="124"/>
      <c r="PFW11" s="124"/>
      <c r="PFX11" s="124"/>
      <c r="PFY11" s="124"/>
      <c r="PFZ11" s="124"/>
      <c r="PGA11" s="124"/>
      <c r="PGB11" s="124"/>
      <c r="PGC11" s="124"/>
      <c r="PGD11" s="124"/>
      <c r="PGE11" s="124"/>
      <c r="PGF11" s="124"/>
      <c r="PGG11" s="124"/>
      <c r="PGH11" s="124"/>
      <c r="PGI11" s="124"/>
      <c r="PGJ11" s="124"/>
      <c r="PGK11" s="124"/>
      <c r="PGL11" s="124"/>
      <c r="PGM11" s="124"/>
      <c r="PGN11" s="124"/>
      <c r="PGO11" s="124"/>
      <c r="PGP11" s="124"/>
      <c r="PGQ11" s="124"/>
      <c r="PGR11" s="124"/>
      <c r="PGS11" s="124"/>
      <c r="PGT11" s="124"/>
      <c r="PGU11" s="124"/>
      <c r="PGV11" s="124"/>
      <c r="PGW11" s="124"/>
      <c r="PGX11" s="124"/>
      <c r="PGY11" s="124"/>
      <c r="PGZ11" s="124"/>
      <c r="PHA11" s="124"/>
      <c r="PHB11" s="124"/>
      <c r="PHC11" s="124"/>
      <c r="PHD11" s="124"/>
      <c r="PHE11" s="124"/>
      <c r="PHF11" s="124"/>
      <c r="PHG11" s="124"/>
      <c r="PHH11" s="124"/>
      <c r="PHI11" s="124"/>
      <c r="PHJ11" s="124"/>
      <c r="PHK11" s="124"/>
      <c r="PHL11" s="124"/>
      <c r="PHM11" s="124"/>
      <c r="PHN11" s="124"/>
      <c r="PHO11" s="124"/>
      <c r="PHP11" s="124"/>
      <c r="PHQ11" s="124"/>
      <c r="PHR11" s="124"/>
      <c r="PHS11" s="124"/>
      <c r="PHT11" s="124"/>
      <c r="PHU11" s="124"/>
      <c r="PHV11" s="124"/>
      <c r="PHW11" s="124"/>
      <c r="PHX11" s="124"/>
      <c r="PHY11" s="124"/>
      <c r="PHZ11" s="124"/>
      <c r="PIA11" s="124"/>
      <c r="PIB11" s="124"/>
      <c r="PIC11" s="124"/>
      <c r="PID11" s="124"/>
      <c r="PIE11" s="124"/>
      <c r="PIF11" s="124"/>
      <c r="PIG11" s="124"/>
      <c r="PIH11" s="124"/>
      <c r="PII11" s="124"/>
      <c r="PIJ11" s="124"/>
      <c r="PIK11" s="124"/>
      <c r="PIL11" s="124"/>
      <c r="PIM11" s="124"/>
      <c r="PIN11" s="124"/>
      <c r="PIO11" s="124"/>
      <c r="PIP11" s="124"/>
      <c r="PIQ11" s="124"/>
      <c r="PIR11" s="124"/>
      <c r="PIS11" s="124"/>
      <c r="PIT11" s="124"/>
      <c r="PIU11" s="124"/>
      <c r="PIV11" s="124"/>
      <c r="PIW11" s="124"/>
      <c r="PIX11" s="124"/>
      <c r="PIY11" s="124"/>
      <c r="PIZ11" s="124"/>
      <c r="PJA11" s="124"/>
      <c r="PJB11" s="124"/>
      <c r="PJC11" s="124"/>
      <c r="PJD11" s="124"/>
      <c r="PJE11" s="124"/>
      <c r="PJF11" s="124"/>
      <c r="PJG11" s="124"/>
      <c r="PJH11" s="124"/>
      <c r="PJI11" s="124"/>
      <c r="PJJ11" s="124"/>
      <c r="PJK11" s="124"/>
      <c r="PJL11" s="124"/>
      <c r="PJM11" s="124"/>
      <c r="PJN11" s="124"/>
      <c r="PJO11" s="124"/>
      <c r="PJP11" s="124"/>
      <c r="PJQ11" s="124"/>
      <c r="PJR11" s="124"/>
      <c r="PJS11" s="124"/>
      <c r="PJT11" s="124"/>
      <c r="PJU11" s="124"/>
      <c r="PJV11" s="124"/>
      <c r="PJW11" s="124"/>
      <c r="PJX11" s="124"/>
      <c r="PJY11" s="124"/>
      <c r="PJZ11" s="124"/>
      <c r="PKA11" s="124"/>
      <c r="PKB11" s="124"/>
      <c r="PKC11" s="124"/>
      <c r="PKD11" s="124"/>
      <c r="PKE11" s="124"/>
      <c r="PKF11" s="124"/>
      <c r="PKG11" s="124"/>
      <c r="PKH11" s="124"/>
      <c r="PKI11" s="124"/>
      <c r="PKJ11" s="124"/>
      <c r="PKK11" s="124"/>
      <c r="PKL11" s="124"/>
      <c r="PKM11" s="124"/>
      <c r="PKN11" s="124"/>
      <c r="PKO11" s="124"/>
      <c r="PKP11" s="124"/>
      <c r="PKQ11" s="124"/>
      <c r="PKR11" s="124"/>
      <c r="PKS11" s="124"/>
      <c r="PKT11" s="124"/>
      <c r="PKU11" s="124"/>
      <c r="PKV11" s="124"/>
      <c r="PKW11" s="124"/>
      <c r="PKX11" s="124"/>
      <c r="PKY11" s="124"/>
      <c r="PKZ11" s="124"/>
      <c r="PLA11" s="124"/>
      <c r="PLB11" s="124"/>
      <c r="PLC11" s="124"/>
      <c r="PLD11" s="124"/>
      <c r="PLE11" s="124"/>
      <c r="PLF11" s="124"/>
      <c r="PLG11" s="124"/>
      <c r="PLH11" s="124"/>
      <c r="PLI11" s="124"/>
      <c r="PLJ11" s="124"/>
      <c r="PLK11" s="124"/>
      <c r="PLL11" s="124"/>
      <c r="PLM11" s="124"/>
      <c r="PLN11" s="124"/>
      <c r="PLO11" s="124"/>
      <c r="PLP11" s="124"/>
      <c r="PLQ11" s="124"/>
      <c r="PLR11" s="124"/>
      <c r="PLS11" s="124"/>
      <c r="PLT11" s="124"/>
      <c r="PLU11" s="124"/>
      <c r="PLV11" s="124"/>
      <c r="PLW11" s="124"/>
      <c r="PLX11" s="124"/>
      <c r="PLY11" s="124"/>
      <c r="PLZ11" s="124"/>
      <c r="PMA11" s="124"/>
      <c r="PMB11" s="124"/>
      <c r="PMC11" s="124"/>
      <c r="PMD11" s="124"/>
      <c r="PME11" s="124"/>
      <c r="PMF11" s="124"/>
      <c r="PMG11" s="124"/>
      <c r="PMH11" s="124"/>
      <c r="PMI11" s="124"/>
      <c r="PMJ11" s="124"/>
      <c r="PMK11" s="124"/>
      <c r="PML11" s="124"/>
      <c r="PMM11" s="124"/>
      <c r="PMN11" s="124"/>
      <c r="PMO11" s="124"/>
      <c r="PMP11" s="124"/>
      <c r="PMQ11" s="124"/>
      <c r="PMR11" s="124"/>
      <c r="PMS11" s="124"/>
      <c r="PMT11" s="124"/>
      <c r="PMU11" s="124"/>
      <c r="PMV11" s="124"/>
      <c r="PMW11" s="124"/>
      <c r="PMX11" s="124"/>
      <c r="PMY11" s="124"/>
      <c r="PMZ11" s="124"/>
      <c r="PNA11" s="124"/>
      <c r="PNB11" s="124"/>
      <c r="PNC11" s="124"/>
      <c r="PND11" s="124"/>
      <c r="PNE11" s="124"/>
      <c r="PNF11" s="124"/>
      <c r="PNG11" s="124"/>
      <c r="PNH11" s="124"/>
      <c r="PNI11" s="124"/>
      <c r="PNJ11" s="124"/>
      <c r="PNK11" s="124"/>
      <c r="PNL11" s="124"/>
      <c r="PNM11" s="124"/>
      <c r="PNN11" s="124"/>
      <c r="PNO11" s="124"/>
      <c r="PNP11" s="124"/>
      <c r="PNQ11" s="124"/>
      <c r="PNR11" s="124"/>
      <c r="PNS11" s="124"/>
      <c r="PNT11" s="124"/>
      <c r="PNU11" s="124"/>
      <c r="PNV11" s="124"/>
      <c r="PNW11" s="124"/>
      <c r="PNX11" s="124"/>
      <c r="PNY11" s="124"/>
      <c r="PNZ11" s="124"/>
      <c r="POA11" s="124"/>
      <c r="POB11" s="124"/>
      <c r="POC11" s="124"/>
      <c r="POD11" s="124"/>
      <c r="POE11" s="124"/>
      <c r="POF11" s="124"/>
      <c r="POG11" s="124"/>
      <c r="POH11" s="124"/>
      <c r="POI11" s="124"/>
      <c r="POJ11" s="124"/>
      <c r="POK11" s="124"/>
      <c r="POL11" s="124"/>
      <c r="POM11" s="124"/>
      <c r="PON11" s="124"/>
      <c r="POO11" s="124"/>
      <c r="POP11" s="124"/>
      <c r="POQ11" s="124"/>
      <c r="POR11" s="124"/>
      <c r="POS11" s="124"/>
      <c r="POT11" s="124"/>
      <c r="POU11" s="124"/>
      <c r="POV11" s="124"/>
      <c r="POW11" s="124"/>
      <c r="POX11" s="124"/>
      <c r="POY11" s="124"/>
      <c r="POZ11" s="124"/>
      <c r="PPA11" s="124"/>
      <c r="PPB11" s="124"/>
      <c r="PPC11" s="124"/>
      <c r="PPD11" s="124"/>
      <c r="PPE11" s="124"/>
      <c r="PPF11" s="124"/>
      <c r="PPG11" s="124"/>
      <c r="PPH11" s="124"/>
      <c r="PPI11" s="124"/>
      <c r="PPJ11" s="124"/>
      <c r="PPK11" s="124"/>
      <c r="PPL11" s="124"/>
      <c r="PPM11" s="124"/>
      <c r="PPN11" s="124"/>
      <c r="PPO11" s="124"/>
      <c r="PPP11" s="124"/>
      <c r="PPQ11" s="124"/>
      <c r="PPR11" s="124"/>
      <c r="PPS11" s="124"/>
      <c r="PPT11" s="124"/>
      <c r="PPU11" s="124"/>
      <c r="PPV11" s="124"/>
      <c r="PPW11" s="124"/>
      <c r="PPX11" s="124"/>
      <c r="PPY11" s="124"/>
      <c r="PPZ11" s="124"/>
      <c r="PQA11" s="124"/>
      <c r="PQB11" s="124"/>
      <c r="PQC11" s="124"/>
      <c r="PQD11" s="124"/>
      <c r="PQE11" s="124"/>
      <c r="PQF11" s="124"/>
      <c r="PQG11" s="124"/>
      <c r="PQH11" s="124"/>
      <c r="PQI11" s="124"/>
      <c r="PQJ11" s="124"/>
      <c r="PQK11" s="124"/>
      <c r="PQL11" s="124"/>
      <c r="PQM11" s="124"/>
      <c r="PQN11" s="124"/>
      <c r="PQO11" s="124"/>
      <c r="PQP11" s="124"/>
      <c r="PQQ11" s="124"/>
      <c r="PQR11" s="124"/>
      <c r="PQS11" s="124"/>
      <c r="PQT11" s="124"/>
      <c r="PQU11" s="124"/>
      <c r="PQV11" s="124"/>
      <c r="PQW11" s="124"/>
      <c r="PQX11" s="124"/>
      <c r="PQY11" s="124"/>
      <c r="PQZ11" s="124"/>
      <c r="PRA11" s="124"/>
      <c r="PRB11" s="124"/>
      <c r="PRC11" s="124"/>
      <c r="PRD11" s="124"/>
      <c r="PRE11" s="124"/>
      <c r="PRF11" s="124"/>
      <c r="PRG11" s="124"/>
      <c r="PRH11" s="124"/>
      <c r="PRI11" s="124"/>
      <c r="PRJ11" s="124"/>
      <c r="PRK11" s="124"/>
      <c r="PRL11" s="124"/>
      <c r="PRM11" s="124"/>
      <c r="PRN11" s="124"/>
      <c r="PRO11" s="124"/>
      <c r="PRP11" s="124"/>
      <c r="PRQ11" s="124"/>
      <c r="PRR11" s="124"/>
      <c r="PRS11" s="124"/>
      <c r="PRT11" s="124"/>
      <c r="PRU11" s="124"/>
      <c r="PRV11" s="124"/>
      <c r="PRW11" s="124"/>
      <c r="PRX11" s="124"/>
      <c r="PRY11" s="124"/>
      <c r="PRZ11" s="124"/>
      <c r="PSA11" s="124"/>
      <c r="PSB11" s="124"/>
      <c r="PSC11" s="124"/>
      <c r="PSD11" s="124"/>
      <c r="PSE11" s="124"/>
      <c r="PSF11" s="124"/>
      <c r="PSG11" s="124"/>
      <c r="PSH11" s="124"/>
      <c r="PSI11" s="124"/>
      <c r="PSJ11" s="124"/>
      <c r="PSK11" s="124"/>
      <c r="PSL11" s="124"/>
      <c r="PSM11" s="124"/>
      <c r="PSN11" s="124"/>
      <c r="PSO11" s="124"/>
      <c r="PSP11" s="124"/>
      <c r="PSQ11" s="124"/>
      <c r="PSR11" s="124"/>
      <c r="PSS11" s="124"/>
      <c r="PST11" s="124"/>
      <c r="PSU11" s="124"/>
      <c r="PSV11" s="124"/>
      <c r="PSW11" s="124"/>
      <c r="PSX11" s="124"/>
      <c r="PSY11" s="124"/>
      <c r="PSZ11" s="124"/>
      <c r="PTA11" s="124"/>
      <c r="PTB11" s="124"/>
      <c r="PTC11" s="124"/>
      <c r="PTD11" s="124"/>
      <c r="PTE11" s="124"/>
      <c r="PTF11" s="124"/>
      <c r="PTG11" s="124"/>
      <c r="PTH11" s="124"/>
      <c r="PTI11" s="124"/>
      <c r="PTJ11" s="124"/>
      <c r="PTK11" s="124"/>
      <c r="PTL11" s="124"/>
      <c r="PTM11" s="124"/>
      <c r="PTN11" s="124"/>
      <c r="PTO11" s="124"/>
      <c r="PTP11" s="124"/>
      <c r="PTQ11" s="124"/>
      <c r="PTR11" s="124"/>
      <c r="PTS11" s="124"/>
      <c r="PTT11" s="124"/>
      <c r="PTU11" s="124"/>
      <c r="PTV11" s="124"/>
      <c r="PTW11" s="124"/>
      <c r="PTX11" s="124"/>
      <c r="PTY11" s="124"/>
      <c r="PTZ11" s="124"/>
      <c r="PUA11" s="124"/>
      <c r="PUB11" s="124"/>
      <c r="PUC11" s="124"/>
      <c r="PUD11" s="124"/>
      <c r="PUE11" s="124"/>
      <c r="PUF11" s="124"/>
      <c r="PUG11" s="124"/>
      <c r="PUH11" s="124"/>
      <c r="PUI11" s="124"/>
      <c r="PUJ11" s="124"/>
      <c r="PUK11" s="124"/>
      <c r="PUL11" s="124"/>
      <c r="PUM11" s="124"/>
      <c r="PUN11" s="124"/>
      <c r="PUO11" s="124"/>
      <c r="PUP11" s="124"/>
      <c r="PUQ11" s="124"/>
      <c r="PUR11" s="124"/>
      <c r="PUS11" s="124"/>
      <c r="PUT11" s="124"/>
      <c r="PUU11" s="124"/>
      <c r="PUV11" s="124"/>
      <c r="PUW11" s="124"/>
      <c r="PUX11" s="124"/>
      <c r="PUY11" s="124"/>
      <c r="PUZ11" s="124"/>
      <c r="PVA11" s="124"/>
      <c r="PVB11" s="124"/>
      <c r="PVC11" s="124"/>
      <c r="PVD11" s="124"/>
      <c r="PVE11" s="124"/>
      <c r="PVF11" s="124"/>
      <c r="PVG11" s="124"/>
      <c r="PVH11" s="124"/>
      <c r="PVI11" s="124"/>
      <c r="PVJ11" s="124"/>
      <c r="PVK11" s="124"/>
      <c r="PVL11" s="124"/>
      <c r="PVM11" s="124"/>
      <c r="PVN11" s="124"/>
      <c r="PVO11" s="124"/>
      <c r="PVP11" s="124"/>
      <c r="PVQ11" s="124"/>
      <c r="PVR11" s="124"/>
      <c r="PVS11" s="124"/>
      <c r="PVT11" s="124"/>
      <c r="PVU11" s="124"/>
      <c r="PVV11" s="124"/>
      <c r="PVW11" s="124"/>
      <c r="PVX11" s="124"/>
      <c r="PVY11" s="124"/>
      <c r="PVZ11" s="124"/>
      <c r="PWA11" s="124"/>
      <c r="PWB11" s="124"/>
      <c r="PWC11" s="124"/>
      <c r="PWD11" s="124"/>
      <c r="PWE11" s="124"/>
      <c r="PWF11" s="124"/>
      <c r="PWG11" s="124"/>
      <c r="PWH11" s="124"/>
      <c r="PWI11" s="124"/>
      <c r="PWJ11" s="124"/>
      <c r="PWK11" s="124"/>
      <c r="PWL11" s="124"/>
      <c r="PWM11" s="124"/>
      <c r="PWN11" s="124"/>
      <c r="PWO11" s="124"/>
      <c r="PWP11" s="124"/>
      <c r="PWQ11" s="124"/>
      <c r="PWR11" s="124"/>
      <c r="PWS11" s="124"/>
      <c r="PWT11" s="124"/>
      <c r="PWU11" s="124"/>
      <c r="PWV11" s="124"/>
      <c r="PWW11" s="124"/>
      <c r="PWX11" s="124"/>
      <c r="PWY11" s="124"/>
      <c r="PWZ11" s="124"/>
      <c r="PXA11" s="124"/>
      <c r="PXB11" s="124"/>
      <c r="PXC11" s="124"/>
      <c r="PXD11" s="124"/>
      <c r="PXE11" s="124"/>
      <c r="PXF11" s="124"/>
      <c r="PXG11" s="124"/>
      <c r="PXH11" s="124"/>
      <c r="PXI11" s="124"/>
      <c r="PXJ11" s="124"/>
      <c r="PXK11" s="124"/>
      <c r="PXL11" s="124"/>
      <c r="PXM11" s="124"/>
      <c r="PXN11" s="124"/>
      <c r="PXO11" s="124"/>
      <c r="PXP11" s="124"/>
      <c r="PXQ11" s="124"/>
      <c r="PXR11" s="124"/>
      <c r="PXS11" s="124"/>
      <c r="PXT11" s="124"/>
      <c r="PXU11" s="124"/>
      <c r="PXV11" s="124"/>
      <c r="PXW11" s="124"/>
      <c r="PXX11" s="124"/>
      <c r="PXY11" s="124"/>
      <c r="PXZ11" s="124"/>
      <c r="PYA11" s="124"/>
      <c r="PYB11" s="124"/>
      <c r="PYC11" s="124"/>
      <c r="PYD11" s="124"/>
      <c r="PYE11" s="124"/>
      <c r="PYF11" s="124"/>
      <c r="PYG11" s="124"/>
      <c r="PYH11" s="124"/>
      <c r="PYI11" s="124"/>
      <c r="PYJ11" s="124"/>
      <c r="PYK11" s="124"/>
      <c r="PYL11" s="124"/>
      <c r="PYM11" s="124"/>
      <c r="PYN11" s="124"/>
      <c r="PYO11" s="124"/>
      <c r="PYP11" s="124"/>
      <c r="PYQ11" s="124"/>
      <c r="PYR11" s="124"/>
      <c r="PYS11" s="124"/>
      <c r="PYT11" s="124"/>
      <c r="PYU11" s="124"/>
      <c r="PYV11" s="124"/>
      <c r="PYW11" s="124"/>
      <c r="PYX11" s="124"/>
      <c r="PYY11" s="124"/>
      <c r="PYZ11" s="124"/>
      <c r="PZA11" s="124"/>
      <c r="PZB11" s="124"/>
      <c r="PZC11" s="124"/>
      <c r="PZD11" s="124"/>
      <c r="PZE11" s="124"/>
      <c r="PZF11" s="124"/>
      <c r="PZG11" s="124"/>
      <c r="PZH11" s="124"/>
      <c r="PZI11" s="124"/>
      <c r="PZJ11" s="124"/>
      <c r="PZK11" s="124"/>
      <c r="PZL11" s="124"/>
      <c r="PZM11" s="124"/>
      <c r="PZN11" s="124"/>
      <c r="PZO11" s="124"/>
      <c r="PZP11" s="124"/>
      <c r="PZQ11" s="124"/>
      <c r="PZR11" s="124"/>
      <c r="PZS11" s="124"/>
      <c r="PZT11" s="124"/>
      <c r="PZU11" s="124"/>
      <c r="PZV11" s="124"/>
      <c r="PZW11" s="124"/>
      <c r="PZX11" s="124"/>
      <c r="PZY11" s="124"/>
      <c r="PZZ11" s="124"/>
      <c r="QAA11" s="124"/>
      <c r="QAB11" s="124"/>
      <c r="QAC11" s="124"/>
      <c r="QAD11" s="124"/>
      <c r="QAE11" s="124"/>
      <c r="QAF11" s="124"/>
      <c r="QAG11" s="124"/>
      <c r="QAH11" s="124"/>
      <c r="QAI11" s="124"/>
      <c r="QAJ11" s="124"/>
      <c r="QAK11" s="124"/>
      <c r="QAL11" s="124"/>
      <c r="QAM11" s="124"/>
      <c r="QAN11" s="124"/>
      <c r="QAO11" s="124"/>
      <c r="QAP11" s="124"/>
      <c r="QAQ11" s="124"/>
      <c r="QAR11" s="124"/>
      <c r="QAS11" s="124"/>
      <c r="QAT11" s="124"/>
      <c r="QAU11" s="124"/>
      <c r="QAV11" s="124"/>
      <c r="QAW11" s="124"/>
      <c r="QAX11" s="124"/>
      <c r="QAY11" s="124"/>
      <c r="QAZ11" s="124"/>
      <c r="QBA11" s="124"/>
      <c r="QBB11" s="124"/>
      <c r="QBC11" s="124"/>
      <c r="QBD11" s="124"/>
      <c r="QBE11" s="124"/>
      <c r="QBF11" s="124"/>
      <c r="QBG11" s="124"/>
      <c r="QBH11" s="124"/>
      <c r="QBI11" s="124"/>
      <c r="QBJ11" s="124"/>
      <c r="QBK11" s="124"/>
      <c r="QBL11" s="124"/>
      <c r="QBM11" s="124"/>
      <c r="QBN11" s="124"/>
      <c r="QBO11" s="124"/>
      <c r="QBP11" s="124"/>
      <c r="QBQ11" s="124"/>
      <c r="QBR11" s="124"/>
      <c r="QBS11" s="124"/>
      <c r="QBT11" s="124"/>
      <c r="QBU11" s="124"/>
      <c r="QBV11" s="124"/>
      <c r="QBW11" s="124"/>
      <c r="QBX11" s="124"/>
      <c r="QBY11" s="124"/>
      <c r="QBZ11" s="124"/>
      <c r="QCA11" s="124"/>
      <c r="QCB11" s="124"/>
      <c r="QCC11" s="124"/>
      <c r="QCD11" s="124"/>
      <c r="QCE11" s="124"/>
      <c r="QCF11" s="124"/>
      <c r="QCG11" s="124"/>
      <c r="QCH11" s="124"/>
      <c r="QCI11" s="124"/>
      <c r="QCJ11" s="124"/>
      <c r="QCK11" s="124"/>
      <c r="QCL11" s="124"/>
      <c r="QCM11" s="124"/>
      <c r="QCN11" s="124"/>
      <c r="QCO11" s="124"/>
      <c r="QCP11" s="124"/>
      <c r="QCQ11" s="124"/>
      <c r="QCR11" s="124"/>
      <c r="QCS11" s="124"/>
      <c r="QCT11" s="124"/>
      <c r="QCU11" s="124"/>
      <c r="QCV11" s="124"/>
      <c r="QCW11" s="124"/>
      <c r="QCX11" s="124"/>
      <c r="QCY11" s="124"/>
      <c r="QCZ11" s="124"/>
      <c r="QDA11" s="124"/>
      <c r="QDB11" s="124"/>
      <c r="QDC11" s="124"/>
      <c r="QDD11" s="124"/>
      <c r="QDE11" s="124"/>
      <c r="QDF11" s="124"/>
      <c r="QDG11" s="124"/>
      <c r="QDH11" s="124"/>
      <c r="QDI11" s="124"/>
      <c r="QDJ11" s="124"/>
      <c r="QDK11" s="124"/>
      <c r="QDL11" s="124"/>
      <c r="QDM11" s="124"/>
      <c r="QDN11" s="124"/>
      <c r="QDO11" s="124"/>
      <c r="QDP11" s="124"/>
      <c r="QDQ11" s="124"/>
      <c r="QDR11" s="124"/>
      <c r="QDS11" s="124"/>
      <c r="QDT11" s="124"/>
      <c r="QDU11" s="124"/>
      <c r="QDV11" s="124"/>
      <c r="QDW11" s="124"/>
      <c r="QDX11" s="124"/>
      <c r="QDY11" s="124"/>
      <c r="QDZ11" s="124"/>
      <c r="QEA11" s="124"/>
      <c r="QEB11" s="124"/>
      <c r="QEC11" s="124"/>
      <c r="QED11" s="124"/>
      <c r="QEE11" s="124"/>
      <c r="QEF11" s="124"/>
      <c r="QEG11" s="124"/>
      <c r="QEH11" s="124"/>
      <c r="QEI11" s="124"/>
      <c r="QEJ11" s="124"/>
      <c r="QEK11" s="124"/>
      <c r="QEL11" s="124"/>
      <c r="QEM11" s="124"/>
      <c r="QEN11" s="124"/>
      <c r="QEO11" s="124"/>
      <c r="QEP11" s="124"/>
      <c r="QEQ11" s="124"/>
      <c r="QER11" s="124"/>
      <c r="QES11" s="124"/>
      <c r="QET11" s="124"/>
      <c r="QEU11" s="124"/>
      <c r="QEV11" s="124"/>
      <c r="QEW11" s="124"/>
      <c r="QEX11" s="124"/>
      <c r="QEY11" s="124"/>
      <c r="QEZ11" s="124"/>
      <c r="QFA11" s="124"/>
      <c r="QFB11" s="124"/>
      <c r="QFC11" s="124"/>
      <c r="QFD11" s="124"/>
      <c r="QFE11" s="124"/>
      <c r="QFF11" s="124"/>
      <c r="QFG11" s="124"/>
      <c r="QFH11" s="124"/>
      <c r="QFI11" s="124"/>
      <c r="QFJ11" s="124"/>
      <c r="QFK11" s="124"/>
      <c r="QFL11" s="124"/>
      <c r="QFM11" s="124"/>
      <c r="QFN11" s="124"/>
      <c r="QFO11" s="124"/>
      <c r="QFP11" s="124"/>
      <c r="QFQ11" s="124"/>
      <c r="QFR11" s="124"/>
      <c r="QFS11" s="124"/>
      <c r="QFT11" s="124"/>
      <c r="QFU11" s="124"/>
      <c r="QFV11" s="124"/>
      <c r="QFW11" s="124"/>
      <c r="QFX11" s="124"/>
      <c r="QFY11" s="124"/>
      <c r="QFZ11" s="124"/>
      <c r="QGA11" s="124"/>
      <c r="QGB11" s="124"/>
      <c r="QGC11" s="124"/>
      <c r="QGD11" s="124"/>
      <c r="QGE11" s="124"/>
      <c r="QGF11" s="124"/>
      <c r="QGG11" s="124"/>
      <c r="QGH11" s="124"/>
      <c r="QGI11" s="124"/>
      <c r="QGJ11" s="124"/>
      <c r="QGK11" s="124"/>
      <c r="QGL11" s="124"/>
      <c r="QGM11" s="124"/>
      <c r="QGN11" s="124"/>
      <c r="QGO11" s="124"/>
      <c r="QGP11" s="124"/>
      <c r="QGQ11" s="124"/>
      <c r="QGR11" s="124"/>
      <c r="QGS11" s="124"/>
      <c r="QGT11" s="124"/>
      <c r="QGU11" s="124"/>
      <c r="QGV11" s="124"/>
      <c r="QGW11" s="124"/>
      <c r="QGX11" s="124"/>
      <c r="QGY11" s="124"/>
      <c r="QGZ11" s="124"/>
      <c r="QHA11" s="124"/>
      <c r="QHB11" s="124"/>
      <c r="QHC11" s="124"/>
      <c r="QHD11" s="124"/>
      <c r="QHE11" s="124"/>
      <c r="QHF11" s="124"/>
      <c r="QHG11" s="124"/>
      <c r="QHH11" s="124"/>
      <c r="QHI11" s="124"/>
      <c r="QHJ11" s="124"/>
      <c r="QHK11" s="124"/>
      <c r="QHL11" s="124"/>
      <c r="QHM11" s="124"/>
      <c r="QHN11" s="124"/>
      <c r="QHO11" s="124"/>
      <c r="QHP11" s="124"/>
      <c r="QHQ11" s="124"/>
      <c r="QHR11" s="124"/>
      <c r="QHS11" s="124"/>
      <c r="QHT11" s="124"/>
      <c r="QHU11" s="124"/>
      <c r="QHV11" s="124"/>
      <c r="QHW11" s="124"/>
      <c r="QHX11" s="124"/>
      <c r="QHY11" s="124"/>
      <c r="QHZ11" s="124"/>
      <c r="QIA11" s="124"/>
      <c r="QIB11" s="124"/>
      <c r="QIC11" s="124"/>
      <c r="QID11" s="124"/>
      <c r="QIE11" s="124"/>
      <c r="QIF11" s="124"/>
      <c r="QIG11" s="124"/>
      <c r="QIH11" s="124"/>
      <c r="QII11" s="124"/>
      <c r="QIJ11" s="124"/>
      <c r="QIK11" s="124"/>
      <c r="QIL11" s="124"/>
      <c r="QIM11" s="124"/>
      <c r="QIN11" s="124"/>
      <c r="QIO11" s="124"/>
      <c r="QIP11" s="124"/>
      <c r="QIQ11" s="124"/>
      <c r="QIR11" s="124"/>
      <c r="QIS11" s="124"/>
      <c r="QIT11" s="124"/>
      <c r="QIU11" s="124"/>
      <c r="QIV11" s="124"/>
      <c r="QIW11" s="124"/>
      <c r="QIX11" s="124"/>
      <c r="QIY11" s="124"/>
      <c r="QIZ11" s="124"/>
      <c r="QJA11" s="124"/>
      <c r="QJB11" s="124"/>
      <c r="QJC11" s="124"/>
      <c r="QJD11" s="124"/>
      <c r="QJE11" s="124"/>
      <c r="QJF11" s="124"/>
      <c r="QJG11" s="124"/>
      <c r="QJH11" s="124"/>
      <c r="QJI11" s="124"/>
      <c r="QJJ11" s="124"/>
      <c r="QJK11" s="124"/>
      <c r="QJL11" s="124"/>
      <c r="QJM11" s="124"/>
      <c r="QJN11" s="124"/>
      <c r="QJO11" s="124"/>
      <c r="QJP11" s="124"/>
      <c r="QJQ11" s="124"/>
      <c r="QJR11" s="124"/>
      <c r="QJS11" s="124"/>
      <c r="QJT11" s="124"/>
      <c r="QJU11" s="124"/>
      <c r="QJV11" s="124"/>
      <c r="QJW11" s="124"/>
      <c r="QJX11" s="124"/>
      <c r="QJY11" s="124"/>
      <c r="QJZ11" s="124"/>
      <c r="QKA11" s="124"/>
      <c r="QKB11" s="124"/>
      <c r="QKC11" s="124"/>
      <c r="QKD11" s="124"/>
      <c r="QKE11" s="124"/>
      <c r="QKF11" s="124"/>
      <c r="QKG11" s="124"/>
      <c r="QKH11" s="124"/>
      <c r="QKI11" s="124"/>
      <c r="QKJ11" s="124"/>
      <c r="QKK11" s="124"/>
      <c r="QKL11" s="124"/>
      <c r="QKM11" s="124"/>
      <c r="QKN11" s="124"/>
      <c r="QKO11" s="124"/>
      <c r="QKP11" s="124"/>
      <c r="QKQ11" s="124"/>
      <c r="QKR11" s="124"/>
      <c r="QKS11" s="124"/>
      <c r="QKT11" s="124"/>
      <c r="QKU11" s="124"/>
      <c r="QKV11" s="124"/>
      <c r="QKW11" s="124"/>
      <c r="QKX11" s="124"/>
      <c r="QKY11" s="124"/>
      <c r="QKZ11" s="124"/>
      <c r="QLA11" s="124"/>
      <c r="QLB11" s="124"/>
      <c r="QLC11" s="124"/>
      <c r="QLD11" s="124"/>
      <c r="QLE11" s="124"/>
      <c r="QLF11" s="124"/>
      <c r="QLG11" s="124"/>
      <c r="QLH11" s="124"/>
      <c r="QLI11" s="124"/>
      <c r="QLJ11" s="124"/>
      <c r="QLK11" s="124"/>
      <c r="QLL11" s="124"/>
      <c r="QLM11" s="124"/>
      <c r="QLN11" s="124"/>
      <c r="QLO11" s="124"/>
      <c r="QLP11" s="124"/>
      <c r="QLQ11" s="124"/>
      <c r="QLR11" s="124"/>
      <c r="QLS11" s="124"/>
      <c r="QLT11" s="124"/>
      <c r="QLU11" s="124"/>
      <c r="QLV11" s="124"/>
      <c r="QLW11" s="124"/>
      <c r="QLX11" s="124"/>
      <c r="QLY11" s="124"/>
      <c r="QLZ11" s="124"/>
      <c r="QMA11" s="124"/>
      <c r="QMB11" s="124"/>
      <c r="QMC11" s="124"/>
      <c r="QMD11" s="124"/>
      <c r="QME11" s="124"/>
      <c r="QMF11" s="124"/>
      <c r="QMG11" s="124"/>
      <c r="QMH11" s="124"/>
      <c r="QMI11" s="124"/>
      <c r="QMJ11" s="124"/>
      <c r="QMK11" s="124"/>
      <c r="QML11" s="124"/>
      <c r="QMM11" s="124"/>
      <c r="QMN11" s="124"/>
      <c r="QMO11" s="124"/>
      <c r="QMP11" s="124"/>
      <c r="QMQ11" s="124"/>
      <c r="QMR11" s="124"/>
      <c r="QMS11" s="124"/>
      <c r="QMT11" s="124"/>
      <c r="QMU11" s="124"/>
      <c r="QMV11" s="124"/>
      <c r="QMW11" s="124"/>
      <c r="QMX11" s="124"/>
      <c r="QMY11" s="124"/>
      <c r="QMZ11" s="124"/>
      <c r="QNA11" s="124"/>
      <c r="QNB11" s="124"/>
      <c r="QNC11" s="124"/>
      <c r="QND11" s="124"/>
      <c r="QNE11" s="124"/>
      <c r="QNF11" s="124"/>
      <c r="QNG11" s="124"/>
      <c r="QNH11" s="124"/>
      <c r="QNI11" s="124"/>
      <c r="QNJ11" s="124"/>
      <c r="QNK11" s="124"/>
      <c r="QNL11" s="124"/>
      <c r="QNM11" s="124"/>
      <c r="QNN11" s="124"/>
      <c r="QNO11" s="124"/>
      <c r="QNP11" s="124"/>
      <c r="QNQ11" s="124"/>
      <c r="QNR11" s="124"/>
      <c r="QNS11" s="124"/>
      <c r="QNT11" s="124"/>
      <c r="QNU11" s="124"/>
      <c r="QNV11" s="124"/>
      <c r="QNW11" s="124"/>
      <c r="QNX11" s="124"/>
      <c r="QNY11" s="124"/>
      <c r="QNZ11" s="124"/>
      <c r="QOA11" s="124"/>
      <c r="QOB11" s="124"/>
      <c r="QOC11" s="124"/>
      <c r="QOD11" s="124"/>
      <c r="QOE11" s="124"/>
      <c r="QOF11" s="124"/>
      <c r="QOG11" s="124"/>
      <c r="QOH11" s="124"/>
      <c r="QOI11" s="124"/>
      <c r="QOJ11" s="124"/>
      <c r="QOK11" s="124"/>
      <c r="QOL11" s="124"/>
      <c r="QOM11" s="124"/>
      <c r="QON11" s="124"/>
      <c r="QOO11" s="124"/>
      <c r="QOP11" s="124"/>
      <c r="QOQ11" s="124"/>
      <c r="QOR11" s="124"/>
      <c r="QOS11" s="124"/>
      <c r="QOT11" s="124"/>
      <c r="QOU11" s="124"/>
      <c r="QOV11" s="124"/>
      <c r="QOW11" s="124"/>
      <c r="QOX11" s="124"/>
      <c r="QOY11" s="124"/>
      <c r="QOZ11" s="124"/>
      <c r="QPA11" s="124"/>
      <c r="QPB11" s="124"/>
      <c r="QPC11" s="124"/>
      <c r="QPD11" s="124"/>
      <c r="QPE11" s="124"/>
      <c r="QPF11" s="124"/>
      <c r="QPG11" s="124"/>
      <c r="QPH11" s="124"/>
      <c r="QPI11" s="124"/>
      <c r="QPJ11" s="124"/>
      <c r="QPK11" s="124"/>
      <c r="QPL11" s="124"/>
      <c r="QPM11" s="124"/>
      <c r="QPN11" s="124"/>
      <c r="QPO11" s="124"/>
      <c r="QPP11" s="124"/>
      <c r="QPQ11" s="124"/>
      <c r="QPR11" s="124"/>
      <c r="QPS11" s="124"/>
      <c r="QPT11" s="124"/>
      <c r="QPU11" s="124"/>
      <c r="QPV11" s="124"/>
      <c r="QPW11" s="124"/>
      <c r="QPX11" s="124"/>
      <c r="QPY11" s="124"/>
      <c r="QPZ11" s="124"/>
      <c r="QQA11" s="124"/>
      <c r="QQB11" s="124"/>
      <c r="QQC11" s="124"/>
      <c r="QQD11" s="124"/>
      <c r="QQE11" s="124"/>
      <c r="QQF11" s="124"/>
      <c r="QQG11" s="124"/>
      <c r="QQH11" s="124"/>
      <c r="QQI11" s="124"/>
      <c r="QQJ11" s="124"/>
      <c r="QQK11" s="124"/>
      <c r="QQL11" s="124"/>
      <c r="QQM11" s="124"/>
      <c r="QQN11" s="124"/>
      <c r="QQO11" s="124"/>
      <c r="QQP11" s="124"/>
      <c r="QQQ11" s="124"/>
      <c r="QQR11" s="124"/>
      <c r="QQS11" s="124"/>
      <c r="QQT11" s="124"/>
      <c r="QQU11" s="124"/>
      <c r="QQV11" s="124"/>
      <c r="QQW11" s="124"/>
      <c r="QQX11" s="124"/>
      <c r="QQY11" s="124"/>
      <c r="QQZ11" s="124"/>
      <c r="QRA11" s="124"/>
      <c r="QRB11" s="124"/>
      <c r="QRC11" s="124"/>
      <c r="QRD11" s="124"/>
      <c r="QRE11" s="124"/>
      <c r="QRF11" s="124"/>
      <c r="QRG11" s="124"/>
      <c r="QRH11" s="124"/>
      <c r="QRI11" s="124"/>
      <c r="QRJ11" s="124"/>
      <c r="QRK11" s="124"/>
      <c r="QRL11" s="124"/>
      <c r="QRM11" s="124"/>
      <c r="QRN11" s="124"/>
      <c r="QRO11" s="124"/>
      <c r="QRP11" s="124"/>
      <c r="QRQ11" s="124"/>
      <c r="QRR11" s="124"/>
      <c r="QRS11" s="124"/>
      <c r="QRT11" s="124"/>
      <c r="QRU11" s="124"/>
      <c r="QRV11" s="124"/>
      <c r="QRW11" s="124"/>
      <c r="QRX11" s="124"/>
      <c r="QRY11" s="124"/>
      <c r="QRZ11" s="124"/>
      <c r="QSA11" s="124"/>
      <c r="QSB11" s="124"/>
      <c r="QSC11" s="124"/>
      <c r="QSD11" s="124"/>
      <c r="QSE11" s="124"/>
      <c r="QSF11" s="124"/>
      <c r="QSG11" s="124"/>
      <c r="QSH11" s="124"/>
      <c r="QSI11" s="124"/>
      <c r="QSJ11" s="124"/>
      <c r="QSK11" s="124"/>
      <c r="QSL11" s="124"/>
      <c r="QSM11" s="124"/>
      <c r="QSN11" s="124"/>
      <c r="QSO11" s="124"/>
      <c r="QSP11" s="124"/>
      <c r="QSQ11" s="124"/>
      <c r="QSR11" s="124"/>
      <c r="QSS11" s="124"/>
      <c r="QST11" s="124"/>
      <c r="QSU11" s="124"/>
      <c r="QSV11" s="124"/>
      <c r="QSW11" s="124"/>
      <c r="QSX11" s="124"/>
      <c r="QSY11" s="124"/>
      <c r="QSZ11" s="124"/>
      <c r="QTA11" s="124"/>
      <c r="QTB11" s="124"/>
      <c r="QTC11" s="124"/>
      <c r="QTD11" s="124"/>
      <c r="QTE11" s="124"/>
      <c r="QTF11" s="124"/>
      <c r="QTG11" s="124"/>
      <c r="QTH11" s="124"/>
      <c r="QTI11" s="124"/>
      <c r="QTJ11" s="124"/>
      <c r="QTK11" s="124"/>
      <c r="QTL11" s="124"/>
      <c r="QTM11" s="124"/>
      <c r="QTN11" s="124"/>
      <c r="QTO11" s="124"/>
      <c r="QTP11" s="124"/>
      <c r="QTQ11" s="124"/>
      <c r="QTR11" s="124"/>
      <c r="QTS11" s="124"/>
      <c r="QTT11" s="124"/>
      <c r="QTU11" s="124"/>
      <c r="QTV11" s="124"/>
      <c r="QTW11" s="124"/>
      <c r="QTX11" s="124"/>
      <c r="QTY11" s="124"/>
      <c r="QTZ11" s="124"/>
      <c r="QUA11" s="124"/>
      <c r="QUB11" s="124"/>
      <c r="QUC11" s="124"/>
      <c r="QUD11" s="124"/>
      <c r="QUE11" s="124"/>
      <c r="QUF11" s="124"/>
      <c r="QUG11" s="124"/>
      <c r="QUH11" s="124"/>
      <c r="QUI11" s="124"/>
      <c r="QUJ11" s="124"/>
      <c r="QUK11" s="124"/>
      <c r="QUL11" s="124"/>
      <c r="QUM11" s="124"/>
      <c r="QUN11" s="124"/>
      <c r="QUO11" s="124"/>
      <c r="QUP11" s="124"/>
      <c r="QUQ11" s="124"/>
      <c r="QUR11" s="124"/>
      <c r="QUS11" s="124"/>
      <c r="QUT11" s="124"/>
      <c r="QUU11" s="124"/>
      <c r="QUV11" s="124"/>
      <c r="QUW11" s="124"/>
      <c r="QUX11" s="124"/>
      <c r="QUY11" s="124"/>
      <c r="QUZ11" s="124"/>
      <c r="QVA11" s="124"/>
      <c r="QVB11" s="124"/>
      <c r="QVC11" s="124"/>
      <c r="QVD11" s="124"/>
      <c r="QVE11" s="124"/>
      <c r="QVF11" s="124"/>
      <c r="QVG11" s="124"/>
      <c r="QVH11" s="124"/>
      <c r="QVI11" s="124"/>
      <c r="QVJ11" s="124"/>
      <c r="QVK11" s="124"/>
      <c r="QVL11" s="124"/>
      <c r="QVM11" s="124"/>
      <c r="QVN11" s="124"/>
      <c r="QVO11" s="124"/>
      <c r="QVP11" s="124"/>
      <c r="QVQ11" s="124"/>
      <c r="QVR11" s="124"/>
      <c r="QVS11" s="124"/>
      <c r="QVT11" s="124"/>
      <c r="QVU11" s="124"/>
      <c r="QVV11" s="124"/>
      <c r="QVW11" s="124"/>
      <c r="QVX11" s="124"/>
      <c r="QVY11" s="124"/>
      <c r="QVZ11" s="124"/>
      <c r="QWA11" s="124"/>
      <c r="QWB11" s="124"/>
      <c r="QWC11" s="124"/>
      <c r="QWD11" s="124"/>
      <c r="QWE11" s="124"/>
      <c r="QWF11" s="124"/>
      <c r="QWG11" s="124"/>
      <c r="QWH11" s="124"/>
      <c r="QWI11" s="124"/>
      <c r="QWJ11" s="124"/>
      <c r="QWK11" s="124"/>
      <c r="QWL11" s="124"/>
      <c r="QWM11" s="124"/>
      <c r="QWN11" s="124"/>
      <c r="QWO11" s="124"/>
      <c r="QWP11" s="124"/>
      <c r="QWQ11" s="124"/>
      <c r="QWR11" s="124"/>
      <c r="QWS11" s="124"/>
      <c r="QWT11" s="124"/>
      <c r="QWU11" s="124"/>
      <c r="QWV11" s="124"/>
      <c r="QWW11" s="124"/>
      <c r="QWX11" s="124"/>
      <c r="QWY11" s="124"/>
      <c r="QWZ11" s="124"/>
      <c r="QXA11" s="124"/>
      <c r="QXB11" s="124"/>
      <c r="QXC11" s="124"/>
      <c r="QXD11" s="124"/>
      <c r="QXE11" s="124"/>
      <c r="QXF11" s="124"/>
      <c r="QXG11" s="124"/>
      <c r="QXH11" s="124"/>
      <c r="QXI11" s="124"/>
      <c r="QXJ11" s="124"/>
      <c r="QXK11" s="124"/>
      <c r="QXL11" s="124"/>
      <c r="QXM11" s="124"/>
      <c r="QXN11" s="124"/>
      <c r="QXO11" s="124"/>
      <c r="QXP11" s="124"/>
      <c r="QXQ11" s="124"/>
      <c r="QXR11" s="124"/>
      <c r="QXS11" s="124"/>
      <c r="QXT11" s="124"/>
      <c r="QXU11" s="124"/>
      <c r="QXV11" s="124"/>
      <c r="QXW11" s="124"/>
      <c r="QXX11" s="124"/>
      <c r="QXY11" s="124"/>
      <c r="QXZ11" s="124"/>
      <c r="QYA11" s="124"/>
      <c r="QYB11" s="124"/>
      <c r="QYC11" s="124"/>
      <c r="QYD11" s="124"/>
      <c r="QYE11" s="124"/>
      <c r="QYF11" s="124"/>
      <c r="QYG11" s="124"/>
      <c r="QYH11" s="124"/>
      <c r="QYI11" s="124"/>
      <c r="QYJ11" s="124"/>
      <c r="QYK11" s="124"/>
      <c r="QYL11" s="124"/>
      <c r="QYM11" s="124"/>
      <c r="QYN11" s="124"/>
      <c r="QYO11" s="124"/>
      <c r="QYP11" s="124"/>
      <c r="QYQ11" s="124"/>
      <c r="QYR11" s="124"/>
      <c r="QYS11" s="124"/>
      <c r="QYT11" s="124"/>
      <c r="QYU11" s="124"/>
      <c r="QYV11" s="124"/>
      <c r="QYW11" s="124"/>
      <c r="QYX11" s="124"/>
      <c r="QYY11" s="124"/>
      <c r="QYZ11" s="124"/>
      <c r="QZA11" s="124"/>
      <c r="QZB11" s="124"/>
      <c r="QZC11" s="124"/>
      <c r="QZD11" s="124"/>
      <c r="QZE11" s="124"/>
      <c r="QZF11" s="124"/>
      <c r="QZG11" s="124"/>
      <c r="QZH11" s="124"/>
      <c r="QZI11" s="124"/>
      <c r="QZJ11" s="124"/>
      <c r="QZK11" s="124"/>
      <c r="QZL11" s="124"/>
      <c r="QZM11" s="124"/>
      <c r="QZN11" s="124"/>
      <c r="QZO11" s="124"/>
      <c r="QZP11" s="124"/>
      <c r="QZQ11" s="124"/>
      <c r="QZR11" s="124"/>
      <c r="QZS11" s="124"/>
      <c r="QZT11" s="124"/>
      <c r="QZU11" s="124"/>
      <c r="QZV11" s="124"/>
      <c r="QZW11" s="124"/>
      <c r="QZX11" s="124"/>
      <c r="QZY11" s="124"/>
      <c r="QZZ11" s="124"/>
      <c r="RAA11" s="124"/>
      <c r="RAB11" s="124"/>
      <c r="RAC11" s="124"/>
      <c r="RAD11" s="124"/>
      <c r="RAE11" s="124"/>
      <c r="RAF11" s="124"/>
      <c r="RAG11" s="124"/>
      <c r="RAH11" s="124"/>
      <c r="RAI11" s="124"/>
      <c r="RAJ11" s="124"/>
      <c r="RAK11" s="124"/>
      <c r="RAL11" s="124"/>
      <c r="RAM11" s="124"/>
      <c r="RAN11" s="124"/>
      <c r="RAO11" s="124"/>
      <c r="RAP11" s="124"/>
      <c r="RAQ11" s="124"/>
      <c r="RAR11" s="124"/>
      <c r="RAS11" s="124"/>
      <c r="RAT11" s="124"/>
      <c r="RAU11" s="124"/>
      <c r="RAV11" s="124"/>
      <c r="RAW11" s="124"/>
      <c r="RAX11" s="124"/>
      <c r="RAY11" s="124"/>
      <c r="RAZ11" s="124"/>
      <c r="RBA11" s="124"/>
      <c r="RBB11" s="124"/>
      <c r="RBC11" s="124"/>
      <c r="RBD11" s="124"/>
      <c r="RBE11" s="124"/>
      <c r="RBF11" s="124"/>
      <c r="RBG11" s="124"/>
      <c r="RBH11" s="124"/>
      <c r="RBI11" s="124"/>
      <c r="RBJ11" s="124"/>
      <c r="RBK11" s="124"/>
      <c r="RBL11" s="124"/>
      <c r="RBM11" s="124"/>
      <c r="RBN11" s="124"/>
      <c r="RBO11" s="124"/>
      <c r="RBP11" s="124"/>
      <c r="RBQ11" s="124"/>
      <c r="RBR11" s="124"/>
      <c r="RBS11" s="124"/>
      <c r="RBT11" s="124"/>
      <c r="RBU11" s="124"/>
      <c r="RBV11" s="124"/>
      <c r="RBW11" s="124"/>
      <c r="RBX11" s="124"/>
      <c r="RBY11" s="124"/>
      <c r="RBZ11" s="124"/>
      <c r="RCA11" s="124"/>
      <c r="RCB11" s="124"/>
      <c r="RCC11" s="124"/>
      <c r="RCD11" s="124"/>
      <c r="RCE11" s="124"/>
      <c r="RCF11" s="124"/>
      <c r="RCG11" s="124"/>
      <c r="RCH11" s="124"/>
      <c r="RCI11" s="124"/>
      <c r="RCJ11" s="124"/>
      <c r="RCK11" s="124"/>
      <c r="RCL11" s="124"/>
      <c r="RCM11" s="124"/>
      <c r="RCN11" s="124"/>
      <c r="RCO11" s="124"/>
      <c r="RCP11" s="124"/>
      <c r="RCQ11" s="124"/>
      <c r="RCR11" s="124"/>
      <c r="RCS11" s="124"/>
      <c r="RCT11" s="124"/>
      <c r="RCU11" s="124"/>
      <c r="RCV11" s="124"/>
      <c r="RCW11" s="124"/>
      <c r="RCX11" s="124"/>
      <c r="RCY11" s="124"/>
      <c r="RCZ11" s="124"/>
      <c r="RDA11" s="124"/>
      <c r="RDB11" s="124"/>
      <c r="RDC11" s="124"/>
      <c r="RDD11" s="124"/>
      <c r="RDE11" s="124"/>
      <c r="RDF11" s="124"/>
      <c r="RDG11" s="124"/>
      <c r="RDH11" s="124"/>
      <c r="RDI11" s="124"/>
      <c r="RDJ11" s="124"/>
      <c r="RDK11" s="124"/>
      <c r="RDL11" s="124"/>
      <c r="RDM11" s="124"/>
      <c r="RDN11" s="124"/>
      <c r="RDO11" s="124"/>
      <c r="RDP11" s="124"/>
      <c r="RDQ11" s="124"/>
      <c r="RDR11" s="124"/>
      <c r="RDS11" s="124"/>
      <c r="RDT11" s="124"/>
      <c r="RDU11" s="124"/>
      <c r="RDV11" s="124"/>
      <c r="RDW11" s="124"/>
      <c r="RDX11" s="124"/>
      <c r="RDY11" s="124"/>
      <c r="RDZ11" s="124"/>
      <c r="REA11" s="124"/>
      <c r="REB11" s="124"/>
      <c r="REC11" s="124"/>
      <c r="RED11" s="124"/>
      <c r="REE11" s="124"/>
      <c r="REF11" s="124"/>
      <c r="REG11" s="124"/>
      <c r="REH11" s="124"/>
      <c r="REI11" s="124"/>
      <c r="REJ11" s="124"/>
      <c r="REK11" s="124"/>
      <c r="REL11" s="124"/>
      <c r="REM11" s="124"/>
      <c r="REN11" s="124"/>
      <c r="REO11" s="124"/>
      <c r="REP11" s="124"/>
      <c r="REQ11" s="124"/>
      <c r="RER11" s="124"/>
      <c r="RES11" s="124"/>
      <c r="RET11" s="124"/>
      <c r="REU11" s="124"/>
      <c r="REV11" s="124"/>
      <c r="REW11" s="124"/>
      <c r="REX11" s="124"/>
      <c r="REY11" s="124"/>
      <c r="REZ11" s="124"/>
      <c r="RFA11" s="124"/>
      <c r="RFB11" s="124"/>
      <c r="RFC11" s="124"/>
      <c r="RFD11" s="124"/>
      <c r="RFE11" s="124"/>
      <c r="RFF11" s="124"/>
      <c r="RFG11" s="124"/>
      <c r="RFH11" s="124"/>
      <c r="RFI11" s="124"/>
      <c r="RFJ11" s="124"/>
      <c r="RFK11" s="124"/>
      <c r="RFL11" s="124"/>
      <c r="RFM11" s="124"/>
      <c r="RFN11" s="124"/>
      <c r="RFO11" s="124"/>
      <c r="RFP11" s="124"/>
      <c r="RFQ11" s="124"/>
      <c r="RFR11" s="124"/>
      <c r="RFS11" s="124"/>
      <c r="RFT11" s="124"/>
      <c r="RFU11" s="124"/>
      <c r="RFV11" s="124"/>
      <c r="RFW11" s="124"/>
      <c r="RFX11" s="124"/>
      <c r="RFY11" s="124"/>
      <c r="RFZ11" s="124"/>
      <c r="RGA11" s="124"/>
      <c r="RGB11" s="124"/>
      <c r="RGC11" s="124"/>
      <c r="RGD11" s="124"/>
      <c r="RGE11" s="124"/>
      <c r="RGF11" s="124"/>
      <c r="RGG11" s="124"/>
      <c r="RGH11" s="124"/>
      <c r="RGI11" s="124"/>
      <c r="RGJ11" s="124"/>
      <c r="RGK11" s="124"/>
      <c r="RGL11" s="124"/>
      <c r="RGM11" s="124"/>
      <c r="RGN11" s="124"/>
      <c r="RGO11" s="124"/>
      <c r="RGP11" s="124"/>
      <c r="RGQ11" s="124"/>
      <c r="RGR11" s="124"/>
      <c r="RGS11" s="124"/>
      <c r="RGT11" s="124"/>
      <c r="RGU11" s="124"/>
      <c r="RGV11" s="124"/>
      <c r="RGW11" s="124"/>
      <c r="RGX11" s="124"/>
      <c r="RGY11" s="124"/>
      <c r="RGZ11" s="124"/>
      <c r="RHA11" s="124"/>
      <c r="RHB11" s="124"/>
      <c r="RHC11" s="124"/>
      <c r="RHD11" s="124"/>
      <c r="RHE11" s="124"/>
      <c r="RHF11" s="124"/>
      <c r="RHG11" s="124"/>
      <c r="RHH11" s="124"/>
      <c r="RHI11" s="124"/>
      <c r="RHJ11" s="124"/>
      <c r="RHK11" s="124"/>
      <c r="RHL11" s="124"/>
      <c r="RHM11" s="124"/>
      <c r="RHN11" s="124"/>
      <c r="RHO11" s="124"/>
      <c r="RHP11" s="124"/>
      <c r="RHQ11" s="124"/>
      <c r="RHR11" s="124"/>
      <c r="RHS11" s="124"/>
      <c r="RHT11" s="124"/>
      <c r="RHU11" s="124"/>
      <c r="RHV11" s="124"/>
      <c r="RHW11" s="124"/>
      <c r="RHX11" s="124"/>
      <c r="RHY11" s="124"/>
      <c r="RHZ11" s="124"/>
      <c r="RIA11" s="124"/>
      <c r="RIB11" s="124"/>
      <c r="RIC11" s="124"/>
      <c r="RID11" s="124"/>
      <c r="RIE11" s="124"/>
      <c r="RIF11" s="124"/>
      <c r="RIG11" s="124"/>
      <c r="RIH11" s="124"/>
      <c r="RII11" s="124"/>
      <c r="RIJ11" s="124"/>
      <c r="RIK11" s="124"/>
      <c r="RIL11" s="124"/>
      <c r="RIM11" s="124"/>
      <c r="RIN11" s="124"/>
      <c r="RIO11" s="124"/>
      <c r="RIP11" s="124"/>
      <c r="RIQ11" s="124"/>
      <c r="RIR11" s="124"/>
      <c r="RIS11" s="124"/>
      <c r="RIT11" s="124"/>
      <c r="RIU11" s="124"/>
      <c r="RIV11" s="124"/>
      <c r="RIW11" s="124"/>
      <c r="RIX11" s="124"/>
      <c r="RIY11" s="124"/>
      <c r="RIZ11" s="124"/>
      <c r="RJA11" s="124"/>
      <c r="RJB11" s="124"/>
      <c r="RJC11" s="124"/>
      <c r="RJD11" s="124"/>
      <c r="RJE11" s="124"/>
      <c r="RJF11" s="124"/>
      <c r="RJG11" s="124"/>
      <c r="RJH11" s="124"/>
      <c r="RJI11" s="124"/>
      <c r="RJJ11" s="124"/>
      <c r="RJK11" s="124"/>
      <c r="RJL11" s="124"/>
      <c r="RJM11" s="124"/>
      <c r="RJN11" s="124"/>
      <c r="RJO11" s="124"/>
      <c r="RJP11" s="124"/>
      <c r="RJQ11" s="124"/>
      <c r="RJR11" s="124"/>
      <c r="RJS11" s="124"/>
      <c r="RJT11" s="124"/>
      <c r="RJU11" s="124"/>
      <c r="RJV11" s="124"/>
      <c r="RJW11" s="124"/>
      <c r="RJX11" s="124"/>
      <c r="RJY11" s="124"/>
      <c r="RJZ11" s="124"/>
      <c r="RKA11" s="124"/>
      <c r="RKB11" s="124"/>
      <c r="RKC11" s="124"/>
      <c r="RKD11" s="124"/>
      <c r="RKE11" s="124"/>
      <c r="RKF11" s="124"/>
      <c r="RKG11" s="124"/>
      <c r="RKH11" s="124"/>
      <c r="RKI11" s="124"/>
      <c r="RKJ11" s="124"/>
      <c r="RKK11" s="124"/>
      <c r="RKL11" s="124"/>
      <c r="RKM11" s="124"/>
      <c r="RKN11" s="124"/>
      <c r="RKO11" s="124"/>
      <c r="RKP11" s="124"/>
      <c r="RKQ11" s="124"/>
      <c r="RKR11" s="124"/>
      <c r="RKS11" s="124"/>
      <c r="RKT11" s="124"/>
      <c r="RKU11" s="124"/>
      <c r="RKV11" s="124"/>
      <c r="RKW11" s="124"/>
      <c r="RKX11" s="124"/>
      <c r="RKY11" s="124"/>
      <c r="RKZ11" s="124"/>
      <c r="RLA11" s="124"/>
      <c r="RLB11" s="124"/>
      <c r="RLC11" s="124"/>
      <c r="RLD11" s="124"/>
      <c r="RLE11" s="124"/>
      <c r="RLF11" s="124"/>
      <c r="RLG11" s="124"/>
      <c r="RLH11" s="124"/>
      <c r="RLI11" s="124"/>
      <c r="RLJ11" s="124"/>
      <c r="RLK11" s="124"/>
      <c r="RLL11" s="124"/>
      <c r="RLM11" s="124"/>
      <c r="RLN11" s="124"/>
      <c r="RLO11" s="124"/>
      <c r="RLP11" s="124"/>
      <c r="RLQ11" s="124"/>
      <c r="RLR11" s="124"/>
      <c r="RLS11" s="124"/>
      <c r="RLT11" s="124"/>
      <c r="RLU11" s="124"/>
      <c r="RLV11" s="124"/>
      <c r="RLW11" s="124"/>
      <c r="RLX11" s="124"/>
      <c r="RLY11" s="124"/>
      <c r="RLZ11" s="124"/>
      <c r="RMA11" s="124"/>
      <c r="RMB11" s="124"/>
      <c r="RMC11" s="124"/>
      <c r="RMD11" s="124"/>
      <c r="RME11" s="124"/>
      <c r="RMF11" s="124"/>
      <c r="RMG11" s="124"/>
      <c r="RMH11" s="124"/>
      <c r="RMI11" s="124"/>
      <c r="RMJ11" s="124"/>
      <c r="RMK11" s="124"/>
      <c r="RML11" s="124"/>
      <c r="RMM11" s="124"/>
      <c r="RMN11" s="124"/>
      <c r="RMO11" s="124"/>
      <c r="RMP11" s="124"/>
      <c r="RMQ11" s="124"/>
      <c r="RMR11" s="124"/>
      <c r="RMS11" s="124"/>
      <c r="RMT11" s="124"/>
      <c r="RMU11" s="124"/>
      <c r="RMV11" s="124"/>
      <c r="RMW11" s="124"/>
      <c r="RMX11" s="124"/>
      <c r="RMY11" s="124"/>
      <c r="RMZ11" s="124"/>
      <c r="RNA11" s="124"/>
      <c r="RNB11" s="124"/>
      <c r="RNC11" s="124"/>
      <c r="RND11" s="124"/>
      <c r="RNE11" s="124"/>
      <c r="RNF11" s="124"/>
      <c r="RNG11" s="124"/>
      <c r="RNH11" s="124"/>
      <c r="RNI11" s="124"/>
      <c r="RNJ11" s="124"/>
      <c r="RNK11" s="124"/>
      <c r="RNL11" s="124"/>
      <c r="RNM11" s="124"/>
      <c r="RNN11" s="124"/>
      <c r="RNO11" s="124"/>
      <c r="RNP11" s="124"/>
      <c r="RNQ11" s="124"/>
      <c r="RNR11" s="124"/>
      <c r="RNS11" s="124"/>
      <c r="RNT11" s="124"/>
      <c r="RNU11" s="124"/>
      <c r="RNV11" s="124"/>
      <c r="RNW11" s="124"/>
      <c r="RNX11" s="124"/>
      <c r="RNY11" s="124"/>
      <c r="RNZ11" s="124"/>
      <c r="ROA11" s="124"/>
      <c r="ROB11" s="124"/>
      <c r="ROC11" s="124"/>
      <c r="ROD11" s="124"/>
      <c r="ROE11" s="124"/>
      <c r="ROF11" s="124"/>
      <c r="ROG11" s="124"/>
      <c r="ROH11" s="124"/>
      <c r="ROI11" s="124"/>
      <c r="ROJ11" s="124"/>
      <c r="ROK11" s="124"/>
      <c r="ROL11" s="124"/>
      <c r="ROM11" s="124"/>
      <c r="RON11" s="124"/>
      <c r="ROO11" s="124"/>
      <c r="ROP11" s="124"/>
      <c r="ROQ11" s="124"/>
      <c r="ROR11" s="124"/>
      <c r="ROS11" s="124"/>
      <c r="ROT11" s="124"/>
      <c r="ROU11" s="124"/>
      <c r="ROV11" s="124"/>
      <c r="ROW11" s="124"/>
      <c r="ROX11" s="124"/>
      <c r="ROY11" s="124"/>
      <c r="ROZ11" s="124"/>
      <c r="RPA11" s="124"/>
      <c r="RPB11" s="124"/>
      <c r="RPC11" s="124"/>
      <c r="RPD11" s="124"/>
      <c r="RPE11" s="124"/>
      <c r="RPF11" s="124"/>
      <c r="RPG11" s="124"/>
      <c r="RPH11" s="124"/>
      <c r="RPI11" s="124"/>
      <c r="RPJ11" s="124"/>
      <c r="RPK11" s="124"/>
      <c r="RPL11" s="124"/>
      <c r="RPM11" s="124"/>
      <c r="RPN11" s="124"/>
      <c r="RPO11" s="124"/>
      <c r="RPP11" s="124"/>
      <c r="RPQ11" s="124"/>
      <c r="RPR11" s="124"/>
      <c r="RPS11" s="124"/>
      <c r="RPT11" s="124"/>
      <c r="RPU11" s="124"/>
      <c r="RPV11" s="124"/>
      <c r="RPW11" s="124"/>
      <c r="RPX11" s="124"/>
      <c r="RPY11" s="124"/>
      <c r="RPZ11" s="124"/>
      <c r="RQA11" s="124"/>
      <c r="RQB11" s="124"/>
      <c r="RQC11" s="124"/>
      <c r="RQD11" s="124"/>
      <c r="RQE11" s="124"/>
      <c r="RQF11" s="124"/>
      <c r="RQG11" s="124"/>
      <c r="RQH11" s="124"/>
      <c r="RQI11" s="124"/>
      <c r="RQJ11" s="124"/>
      <c r="RQK11" s="124"/>
      <c r="RQL11" s="124"/>
      <c r="RQM11" s="124"/>
      <c r="RQN11" s="124"/>
      <c r="RQO11" s="124"/>
      <c r="RQP11" s="124"/>
      <c r="RQQ11" s="124"/>
      <c r="RQR11" s="124"/>
      <c r="RQS11" s="124"/>
      <c r="RQT11" s="124"/>
      <c r="RQU11" s="124"/>
      <c r="RQV11" s="124"/>
      <c r="RQW11" s="124"/>
      <c r="RQX11" s="124"/>
      <c r="RQY11" s="124"/>
      <c r="RQZ11" s="124"/>
      <c r="RRA11" s="124"/>
      <c r="RRB11" s="124"/>
      <c r="RRC11" s="124"/>
      <c r="RRD11" s="124"/>
      <c r="RRE11" s="124"/>
      <c r="RRF11" s="124"/>
      <c r="RRG11" s="124"/>
      <c r="RRH11" s="124"/>
      <c r="RRI11" s="124"/>
      <c r="RRJ11" s="124"/>
      <c r="RRK11" s="124"/>
      <c r="RRL11" s="124"/>
      <c r="RRM11" s="124"/>
      <c r="RRN11" s="124"/>
      <c r="RRO11" s="124"/>
      <c r="RRP11" s="124"/>
      <c r="RRQ11" s="124"/>
      <c r="RRR11" s="124"/>
      <c r="RRS11" s="124"/>
      <c r="RRT11" s="124"/>
      <c r="RRU11" s="124"/>
      <c r="RRV11" s="124"/>
      <c r="RRW11" s="124"/>
      <c r="RRX11" s="124"/>
      <c r="RRY11" s="124"/>
      <c r="RRZ11" s="124"/>
      <c r="RSA11" s="124"/>
      <c r="RSB11" s="124"/>
      <c r="RSC11" s="124"/>
      <c r="RSD11" s="124"/>
      <c r="RSE11" s="124"/>
      <c r="RSF11" s="124"/>
      <c r="RSG11" s="124"/>
      <c r="RSH11" s="124"/>
      <c r="RSI11" s="124"/>
      <c r="RSJ11" s="124"/>
      <c r="RSK11" s="124"/>
      <c r="RSL11" s="124"/>
      <c r="RSM11" s="124"/>
      <c r="RSN11" s="124"/>
      <c r="RSO11" s="124"/>
      <c r="RSP11" s="124"/>
      <c r="RSQ11" s="124"/>
      <c r="RSR11" s="124"/>
      <c r="RSS11" s="124"/>
      <c r="RST11" s="124"/>
      <c r="RSU11" s="124"/>
      <c r="RSV11" s="124"/>
      <c r="RSW11" s="124"/>
      <c r="RSX11" s="124"/>
      <c r="RSY11" s="124"/>
      <c r="RSZ11" s="124"/>
      <c r="RTA11" s="124"/>
      <c r="RTB11" s="124"/>
      <c r="RTC11" s="124"/>
      <c r="RTD11" s="124"/>
      <c r="RTE11" s="124"/>
      <c r="RTF11" s="124"/>
      <c r="RTG11" s="124"/>
      <c r="RTH11" s="124"/>
      <c r="RTI11" s="124"/>
      <c r="RTJ11" s="124"/>
      <c r="RTK11" s="124"/>
      <c r="RTL11" s="124"/>
      <c r="RTM11" s="124"/>
      <c r="RTN11" s="124"/>
      <c r="RTO11" s="124"/>
      <c r="RTP11" s="124"/>
      <c r="RTQ11" s="124"/>
      <c r="RTR11" s="124"/>
      <c r="RTS11" s="124"/>
      <c r="RTT11" s="124"/>
      <c r="RTU11" s="124"/>
      <c r="RTV11" s="124"/>
      <c r="RTW11" s="124"/>
      <c r="RTX11" s="124"/>
      <c r="RTY11" s="124"/>
      <c r="RTZ11" s="124"/>
      <c r="RUA11" s="124"/>
      <c r="RUB11" s="124"/>
      <c r="RUC11" s="124"/>
      <c r="RUD11" s="124"/>
      <c r="RUE11" s="124"/>
      <c r="RUF11" s="124"/>
      <c r="RUG11" s="124"/>
      <c r="RUH11" s="124"/>
      <c r="RUI11" s="124"/>
      <c r="RUJ11" s="124"/>
      <c r="RUK11" s="124"/>
      <c r="RUL11" s="124"/>
      <c r="RUM11" s="124"/>
      <c r="RUN11" s="124"/>
      <c r="RUO11" s="124"/>
      <c r="RUP11" s="124"/>
      <c r="RUQ11" s="124"/>
      <c r="RUR11" s="124"/>
      <c r="RUS11" s="124"/>
      <c r="RUT11" s="124"/>
      <c r="RUU11" s="124"/>
      <c r="RUV11" s="124"/>
      <c r="RUW11" s="124"/>
      <c r="RUX11" s="124"/>
      <c r="RUY11" s="124"/>
      <c r="RUZ11" s="124"/>
      <c r="RVA11" s="124"/>
      <c r="RVB11" s="124"/>
      <c r="RVC11" s="124"/>
      <c r="RVD11" s="124"/>
      <c r="RVE11" s="124"/>
      <c r="RVF11" s="124"/>
      <c r="RVG11" s="124"/>
      <c r="RVH11" s="124"/>
      <c r="RVI11" s="124"/>
      <c r="RVJ11" s="124"/>
      <c r="RVK11" s="124"/>
      <c r="RVL11" s="124"/>
      <c r="RVM11" s="124"/>
      <c r="RVN11" s="124"/>
      <c r="RVO11" s="124"/>
      <c r="RVP11" s="124"/>
      <c r="RVQ11" s="124"/>
      <c r="RVR11" s="124"/>
      <c r="RVS11" s="124"/>
      <c r="RVT11" s="124"/>
      <c r="RVU11" s="124"/>
      <c r="RVV11" s="124"/>
      <c r="RVW11" s="124"/>
      <c r="RVX11" s="124"/>
      <c r="RVY11" s="124"/>
      <c r="RVZ11" s="124"/>
      <c r="RWA11" s="124"/>
      <c r="RWB11" s="124"/>
      <c r="RWC11" s="124"/>
      <c r="RWD11" s="124"/>
      <c r="RWE11" s="124"/>
      <c r="RWF11" s="124"/>
      <c r="RWG11" s="124"/>
      <c r="RWH11" s="124"/>
      <c r="RWI11" s="124"/>
      <c r="RWJ11" s="124"/>
      <c r="RWK11" s="124"/>
      <c r="RWL11" s="124"/>
      <c r="RWM11" s="124"/>
      <c r="RWN11" s="124"/>
      <c r="RWO11" s="124"/>
      <c r="RWP11" s="124"/>
      <c r="RWQ11" s="124"/>
      <c r="RWR11" s="124"/>
      <c r="RWS11" s="124"/>
      <c r="RWT11" s="124"/>
      <c r="RWU11" s="124"/>
      <c r="RWV11" s="124"/>
      <c r="RWW11" s="124"/>
      <c r="RWX11" s="124"/>
      <c r="RWY11" s="124"/>
      <c r="RWZ11" s="124"/>
      <c r="RXA11" s="124"/>
      <c r="RXB11" s="124"/>
      <c r="RXC11" s="124"/>
      <c r="RXD11" s="124"/>
      <c r="RXE11" s="124"/>
      <c r="RXF11" s="124"/>
      <c r="RXG11" s="124"/>
      <c r="RXH11" s="124"/>
      <c r="RXI11" s="124"/>
      <c r="RXJ11" s="124"/>
      <c r="RXK11" s="124"/>
      <c r="RXL11" s="124"/>
      <c r="RXM11" s="124"/>
      <c r="RXN11" s="124"/>
      <c r="RXO11" s="124"/>
      <c r="RXP11" s="124"/>
      <c r="RXQ11" s="124"/>
      <c r="RXR11" s="124"/>
      <c r="RXS11" s="124"/>
      <c r="RXT11" s="124"/>
      <c r="RXU11" s="124"/>
      <c r="RXV11" s="124"/>
      <c r="RXW11" s="124"/>
      <c r="RXX11" s="124"/>
      <c r="RXY11" s="124"/>
      <c r="RXZ11" s="124"/>
      <c r="RYA11" s="124"/>
      <c r="RYB11" s="124"/>
      <c r="RYC11" s="124"/>
      <c r="RYD11" s="124"/>
      <c r="RYE11" s="124"/>
      <c r="RYF11" s="124"/>
      <c r="RYG11" s="124"/>
      <c r="RYH11" s="124"/>
      <c r="RYI11" s="124"/>
      <c r="RYJ11" s="124"/>
      <c r="RYK11" s="124"/>
      <c r="RYL11" s="124"/>
      <c r="RYM11" s="124"/>
      <c r="RYN11" s="124"/>
      <c r="RYO11" s="124"/>
      <c r="RYP11" s="124"/>
      <c r="RYQ11" s="124"/>
      <c r="RYR11" s="124"/>
      <c r="RYS11" s="124"/>
      <c r="RYT11" s="124"/>
      <c r="RYU11" s="124"/>
      <c r="RYV11" s="124"/>
      <c r="RYW11" s="124"/>
      <c r="RYX11" s="124"/>
      <c r="RYY11" s="124"/>
      <c r="RYZ11" s="124"/>
      <c r="RZA11" s="124"/>
      <c r="RZB11" s="124"/>
      <c r="RZC11" s="124"/>
      <c r="RZD11" s="124"/>
      <c r="RZE11" s="124"/>
      <c r="RZF11" s="124"/>
      <c r="RZG11" s="124"/>
      <c r="RZH11" s="124"/>
      <c r="RZI11" s="124"/>
      <c r="RZJ11" s="124"/>
      <c r="RZK11" s="124"/>
      <c r="RZL11" s="124"/>
      <c r="RZM11" s="124"/>
      <c r="RZN11" s="124"/>
      <c r="RZO11" s="124"/>
      <c r="RZP11" s="124"/>
      <c r="RZQ11" s="124"/>
      <c r="RZR11" s="124"/>
      <c r="RZS11" s="124"/>
      <c r="RZT11" s="124"/>
      <c r="RZU11" s="124"/>
      <c r="RZV11" s="124"/>
      <c r="RZW11" s="124"/>
      <c r="RZX11" s="124"/>
      <c r="RZY11" s="124"/>
      <c r="RZZ11" s="124"/>
      <c r="SAA11" s="124"/>
      <c r="SAB11" s="124"/>
      <c r="SAC11" s="124"/>
      <c r="SAD11" s="124"/>
      <c r="SAE11" s="124"/>
      <c r="SAF11" s="124"/>
      <c r="SAG11" s="124"/>
      <c r="SAH11" s="124"/>
      <c r="SAI11" s="124"/>
      <c r="SAJ11" s="124"/>
      <c r="SAK11" s="124"/>
      <c r="SAL11" s="124"/>
      <c r="SAM11" s="124"/>
      <c r="SAN11" s="124"/>
      <c r="SAO11" s="124"/>
      <c r="SAP11" s="124"/>
      <c r="SAQ11" s="124"/>
      <c r="SAR11" s="124"/>
      <c r="SAS11" s="124"/>
      <c r="SAT11" s="124"/>
      <c r="SAU11" s="124"/>
      <c r="SAV11" s="124"/>
      <c r="SAW11" s="124"/>
      <c r="SAX11" s="124"/>
      <c r="SAY11" s="124"/>
      <c r="SAZ11" s="124"/>
      <c r="SBA11" s="124"/>
      <c r="SBB11" s="124"/>
      <c r="SBC11" s="124"/>
      <c r="SBD11" s="124"/>
      <c r="SBE11" s="124"/>
      <c r="SBF11" s="124"/>
      <c r="SBG11" s="124"/>
      <c r="SBH11" s="124"/>
      <c r="SBI11" s="124"/>
      <c r="SBJ11" s="124"/>
      <c r="SBK11" s="124"/>
      <c r="SBL11" s="124"/>
      <c r="SBM11" s="124"/>
      <c r="SBN11" s="124"/>
      <c r="SBO11" s="124"/>
      <c r="SBP11" s="124"/>
      <c r="SBQ11" s="124"/>
      <c r="SBR11" s="124"/>
      <c r="SBS11" s="124"/>
      <c r="SBT11" s="124"/>
      <c r="SBU11" s="124"/>
      <c r="SBV11" s="124"/>
      <c r="SBW11" s="124"/>
      <c r="SBX11" s="124"/>
      <c r="SBY11" s="124"/>
      <c r="SBZ11" s="124"/>
      <c r="SCA11" s="124"/>
      <c r="SCB11" s="124"/>
      <c r="SCC11" s="124"/>
      <c r="SCD11" s="124"/>
      <c r="SCE11" s="124"/>
      <c r="SCF11" s="124"/>
      <c r="SCG11" s="124"/>
      <c r="SCH11" s="124"/>
      <c r="SCI11" s="124"/>
      <c r="SCJ11" s="124"/>
      <c r="SCK11" s="124"/>
      <c r="SCL11" s="124"/>
      <c r="SCM11" s="124"/>
      <c r="SCN11" s="124"/>
      <c r="SCO11" s="124"/>
      <c r="SCP11" s="124"/>
      <c r="SCQ11" s="124"/>
      <c r="SCR11" s="124"/>
      <c r="SCS11" s="124"/>
      <c r="SCT11" s="124"/>
      <c r="SCU11" s="124"/>
      <c r="SCV11" s="124"/>
      <c r="SCW11" s="124"/>
      <c r="SCX11" s="124"/>
      <c r="SCY11" s="124"/>
      <c r="SCZ11" s="124"/>
      <c r="SDA11" s="124"/>
      <c r="SDB11" s="124"/>
      <c r="SDC11" s="124"/>
      <c r="SDD11" s="124"/>
      <c r="SDE11" s="124"/>
      <c r="SDF11" s="124"/>
      <c r="SDG11" s="124"/>
      <c r="SDH11" s="124"/>
      <c r="SDI11" s="124"/>
      <c r="SDJ11" s="124"/>
      <c r="SDK11" s="124"/>
      <c r="SDL11" s="124"/>
      <c r="SDM11" s="124"/>
      <c r="SDN11" s="124"/>
      <c r="SDO11" s="124"/>
      <c r="SDP11" s="124"/>
      <c r="SDQ11" s="124"/>
      <c r="SDR11" s="124"/>
      <c r="SDS11" s="124"/>
      <c r="SDT11" s="124"/>
      <c r="SDU11" s="124"/>
      <c r="SDV11" s="124"/>
      <c r="SDW11" s="124"/>
      <c r="SDX11" s="124"/>
      <c r="SDY11" s="124"/>
      <c r="SDZ11" s="124"/>
      <c r="SEA11" s="124"/>
      <c r="SEB11" s="124"/>
      <c r="SEC11" s="124"/>
      <c r="SED11" s="124"/>
      <c r="SEE11" s="124"/>
      <c r="SEF11" s="124"/>
      <c r="SEG11" s="124"/>
      <c r="SEH11" s="124"/>
      <c r="SEI11" s="124"/>
      <c r="SEJ11" s="124"/>
      <c r="SEK11" s="124"/>
      <c r="SEL11" s="124"/>
      <c r="SEM11" s="124"/>
      <c r="SEN11" s="124"/>
      <c r="SEO11" s="124"/>
      <c r="SEP11" s="124"/>
      <c r="SEQ11" s="124"/>
      <c r="SER11" s="124"/>
      <c r="SES11" s="124"/>
      <c r="SET11" s="124"/>
      <c r="SEU11" s="124"/>
      <c r="SEV11" s="124"/>
      <c r="SEW11" s="124"/>
      <c r="SEX11" s="124"/>
      <c r="SEY11" s="124"/>
      <c r="SEZ11" s="124"/>
      <c r="SFA11" s="124"/>
      <c r="SFB11" s="124"/>
      <c r="SFC11" s="124"/>
      <c r="SFD11" s="124"/>
      <c r="SFE11" s="124"/>
      <c r="SFF11" s="124"/>
      <c r="SFG11" s="124"/>
      <c r="SFH11" s="124"/>
      <c r="SFI11" s="124"/>
      <c r="SFJ11" s="124"/>
      <c r="SFK11" s="124"/>
      <c r="SFL11" s="124"/>
      <c r="SFM11" s="124"/>
      <c r="SFN11" s="124"/>
      <c r="SFO11" s="124"/>
      <c r="SFP11" s="124"/>
      <c r="SFQ11" s="124"/>
      <c r="SFR11" s="124"/>
      <c r="SFS11" s="124"/>
      <c r="SFT11" s="124"/>
      <c r="SFU11" s="124"/>
      <c r="SFV11" s="124"/>
      <c r="SFW11" s="124"/>
      <c r="SFX11" s="124"/>
      <c r="SFY11" s="124"/>
      <c r="SFZ11" s="124"/>
      <c r="SGA11" s="124"/>
      <c r="SGB11" s="124"/>
      <c r="SGC11" s="124"/>
      <c r="SGD11" s="124"/>
      <c r="SGE11" s="124"/>
      <c r="SGF11" s="124"/>
      <c r="SGG11" s="124"/>
      <c r="SGH11" s="124"/>
      <c r="SGI11" s="124"/>
      <c r="SGJ11" s="124"/>
      <c r="SGK11" s="124"/>
      <c r="SGL11" s="124"/>
      <c r="SGM11" s="124"/>
      <c r="SGN11" s="124"/>
      <c r="SGO11" s="124"/>
      <c r="SGP11" s="124"/>
      <c r="SGQ11" s="124"/>
      <c r="SGR11" s="124"/>
      <c r="SGS11" s="124"/>
      <c r="SGT11" s="124"/>
      <c r="SGU11" s="124"/>
      <c r="SGV11" s="124"/>
      <c r="SGW11" s="124"/>
      <c r="SGX11" s="124"/>
      <c r="SGY11" s="124"/>
      <c r="SGZ11" s="124"/>
      <c r="SHA11" s="124"/>
      <c r="SHB11" s="124"/>
      <c r="SHC11" s="124"/>
      <c r="SHD11" s="124"/>
      <c r="SHE11" s="124"/>
      <c r="SHF11" s="124"/>
      <c r="SHG11" s="124"/>
      <c r="SHH11" s="124"/>
      <c r="SHI11" s="124"/>
      <c r="SHJ11" s="124"/>
      <c r="SHK11" s="124"/>
      <c r="SHL11" s="124"/>
      <c r="SHM11" s="124"/>
      <c r="SHN11" s="124"/>
      <c r="SHO11" s="124"/>
      <c r="SHP11" s="124"/>
      <c r="SHQ11" s="124"/>
      <c r="SHR11" s="124"/>
      <c r="SHS11" s="124"/>
      <c r="SHT11" s="124"/>
      <c r="SHU11" s="124"/>
      <c r="SHV11" s="124"/>
      <c r="SHW11" s="124"/>
      <c r="SHX11" s="124"/>
      <c r="SHY11" s="124"/>
      <c r="SHZ11" s="124"/>
      <c r="SIA11" s="124"/>
      <c r="SIB11" s="124"/>
      <c r="SIC11" s="124"/>
      <c r="SID11" s="124"/>
      <c r="SIE11" s="124"/>
      <c r="SIF11" s="124"/>
      <c r="SIG11" s="124"/>
      <c r="SIH11" s="124"/>
      <c r="SII11" s="124"/>
      <c r="SIJ11" s="124"/>
      <c r="SIK11" s="124"/>
      <c r="SIL11" s="124"/>
      <c r="SIM11" s="124"/>
      <c r="SIN11" s="124"/>
      <c r="SIO11" s="124"/>
      <c r="SIP11" s="124"/>
      <c r="SIQ11" s="124"/>
      <c r="SIR11" s="124"/>
      <c r="SIS11" s="124"/>
      <c r="SIT11" s="124"/>
      <c r="SIU11" s="124"/>
      <c r="SIV11" s="124"/>
      <c r="SIW11" s="124"/>
      <c r="SIX11" s="124"/>
      <c r="SIY11" s="124"/>
      <c r="SIZ11" s="124"/>
      <c r="SJA11" s="124"/>
      <c r="SJB11" s="124"/>
      <c r="SJC11" s="124"/>
      <c r="SJD11" s="124"/>
      <c r="SJE11" s="124"/>
      <c r="SJF11" s="124"/>
      <c r="SJG11" s="124"/>
      <c r="SJH11" s="124"/>
      <c r="SJI11" s="124"/>
      <c r="SJJ11" s="124"/>
      <c r="SJK11" s="124"/>
      <c r="SJL11" s="124"/>
      <c r="SJM11" s="124"/>
      <c r="SJN11" s="124"/>
      <c r="SJO11" s="124"/>
      <c r="SJP11" s="124"/>
      <c r="SJQ11" s="124"/>
      <c r="SJR11" s="124"/>
      <c r="SJS11" s="124"/>
      <c r="SJT11" s="124"/>
      <c r="SJU11" s="124"/>
      <c r="SJV11" s="124"/>
      <c r="SJW11" s="124"/>
      <c r="SJX11" s="124"/>
      <c r="SJY11" s="124"/>
      <c r="SJZ11" s="124"/>
      <c r="SKA11" s="124"/>
      <c r="SKB11" s="124"/>
      <c r="SKC11" s="124"/>
      <c r="SKD11" s="124"/>
      <c r="SKE11" s="124"/>
      <c r="SKF11" s="124"/>
      <c r="SKG11" s="124"/>
      <c r="SKH11" s="124"/>
      <c r="SKI11" s="124"/>
      <c r="SKJ11" s="124"/>
      <c r="SKK11" s="124"/>
      <c r="SKL11" s="124"/>
      <c r="SKM11" s="124"/>
      <c r="SKN11" s="124"/>
      <c r="SKO11" s="124"/>
      <c r="SKP11" s="124"/>
      <c r="SKQ11" s="124"/>
      <c r="SKR11" s="124"/>
      <c r="SKS11" s="124"/>
      <c r="SKT11" s="124"/>
      <c r="SKU11" s="124"/>
      <c r="SKV11" s="124"/>
      <c r="SKW11" s="124"/>
      <c r="SKX11" s="124"/>
      <c r="SKY11" s="124"/>
      <c r="SKZ11" s="124"/>
      <c r="SLA11" s="124"/>
      <c r="SLB11" s="124"/>
      <c r="SLC11" s="124"/>
      <c r="SLD11" s="124"/>
      <c r="SLE11" s="124"/>
      <c r="SLF11" s="124"/>
      <c r="SLG11" s="124"/>
      <c r="SLH11" s="124"/>
      <c r="SLI11" s="124"/>
      <c r="SLJ11" s="124"/>
      <c r="SLK11" s="124"/>
      <c r="SLL11" s="124"/>
      <c r="SLM11" s="124"/>
      <c r="SLN11" s="124"/>
      <c r="SLO11" s="124"/>
      <c r="SLP11" s="124"/>
      <c r="SLQ11" s="124"/>
      <c r="SLR11" s="124"/>
      <c r="SLS11" s="124"/>
      <c r="SLT11" s="124"/>
      <c r="SLU11" s="124"/>
      <c r="SLV11" s="124"/>
      <c r="SLW11" s="124"/>
      <c r="SLX11" s="124"/>
      <c r="SLY11" s="124"/>
      <c r="SLZ11" s="124"/>
      <c r="SMA11" s="124"/>
      <c r="SMB11" s="124"/>
      <c r="SMC11" s="124"/>
      <c r="SMD11" s="124"/>
      <c r="SME11" s="124"/>
      <c r="SMF11" s="124"/>
      <c r="SMG11" s="124"/>
      <c r="SMH11" s="124"/>
      <c r="SMI11" s="124"/>
      <c r="SMJ11" s="124"/>
      <c r="SMK11" s="124"/>
      <c r="SML11" s="124"/>
      <c r="SMM11" s="124"/>
      <c r="SMN11" s="124"/>
      <c r="SMO11" s="124"/>
      <c r="SMP11" s="124"/>
      <c r="SMQ11" s="124"/>
      <c r="SMR11" s="124"/>
      <c r="SMS11" s="124"/>
      <c r="SMT11" s="124"/>
      <c r="SMU11" s="124"/>
      <c r="SMV11" s="124"/>
      <c r="SMW11" s="124"/>
      <c r="SMX11" s="124"/>
      <c r="SMY11" s="124"/>
      <c r="SMZ11" s="124"/>
      <c r="SNA11" s="124"/>
      <c r="SNB11" s="124"/>
      <c r="SNC11" s="124"/>
      <c r="SND11" s="124"/>
      <c r="SNE11" s="124"/>
      <c r="SNF11" s="124"/>
      <c r="SNG11" s="124"/>
      <c r="SNH11" s="124"/>
      <c r="SNI11" s="124"/>
      <c r="SNJ11" s="124"/>
      <c r="SNK11" s="124"/>
      <c r="SNL11" s="124"/>
      <c r="SNM11" s="124"/>
      <c r="SNN11" s="124"/>
      <c r="SNO11" s="124"/>
      <c r="SNP11" s="124"/>
      <c r="SNQ11" s="124"/>
      <c r="SNR11" s="124"/>
      <c r="SNS11" s="124"/>
      <c r="SNT11" s="124"/>
      <c r="SNU11" s="124"/>
      <c r="SNV11" s="124"/>
      <c r="SNW11" s="124"/>
      <c r="SNX11" s="124"/>
      <c r="SNY11" s="124"/>
      <c r="SNZ11" s="124"/>
      <c r="SOA11" s="124"/>
      <c r="SOB11" s="124"/>
      <c r="SOC11" s="124"/>
      <c r="SOD11" s="124"/>
      <c r="SOE11" s="124"/>
      <c r="SOF11" s="124"/>
      <c r="SOG11" s="124"/>
      <c r="SOH11" s="124"/>
      <c r="SOI11" s="124"/>
      <c r="SOJ11" s="124"/>
      <c r="SOK11" s="124"/>
      <c r="SOL11" s="124"/>
      <c r="SOM11" s="124"/>
      <c r="SON11" s="124"/>
      <c r="SOO11" s="124"/>
      <c r="SOP11" s="124"/>
      <c r="SOQ11" s="124"/>
      <c r="SOR11" s="124"/>
      <c r="SOS11" s="124"/>
      <c r="SOT11" s="124"/>
      <c r="SOU11" s="124"/>
      <c r="SOV11" s="124"/>
      <c r="SOW11" s="124"/>
      <c r="SOX11" s="124"/>
      <c r="SOY11" s="124"/>
      <c r="SOZ11" s="124"/>
      <c r="SPA11" s="124"/>
      <c r="SPB11" s="124"/>
      <c r="SPC11" s="124"/>
      <c r="SPD11" s="124"/>
      <c r="SPE11" s="124"/>
      <c r="SPF11" s="124"/>
      <c r="SPG11" s="124"/>
      <c r="SPH11" s="124"/>
      <c r="SPI11" s="124"/>
      <c r="SPJ11" s="124"/>
      <c r="SPK11" s="124"/>
      <c r="SPL11" s="124"/>
      <c r="SPM11" s="124"/>
      <c r="SPN11" s="124"/>
      <c r="SPO11" s="124"/>
      <c r="SPP11" s="124"/>
      <c r="SPQ11" s="124"/>
      <c r="SPR11" s="124"/>
      <c r="SPS11" s="124"/>
      <c r="SPT11" s="124"/>
      <c r="SPU11" s="124"/>
      <c r="SPV11" s="124"/>
      <c r="SPW11" s="124"/>
      <c r="SPX11" s="124"/>
      <c r="SPY11" s="124"/>
      <c r="SPZ11" s="124"/>
      <c r="SQA11" s="124"/>
      <c r="SQB11" s="124"/>
      <c r="SQC11" s="124"/>
      <c r="SQD11" s="124"/>
      <c r="SQE11" s="124"/>
      <c r="SQF11" s="124"/>
      <c r="SQG11" s="124"/>
      <c r="SQH11" s="124"/>
      <c r="SQI11" s="124"/>
      <c r="SQJ11" s="124"/>
      <c r="SQK11" s="124"/>
      <c r="SQL11" s="124"/>
      <c r="SQM11" s="124"/>
      <c r="SQN11" s="124"/>
      <c r="SQO11" s="124"/>
      <c r="SQP11" s="124"/>
      <c r="SQQ11" s="124"/>
      <c r="SQR11" s="124"/>
      <c r="SQS11" s="124"/>
      <c r="SQT11" s="124"/>
      <c r="SQU11" s="124"/>
      <c r="SQV11" s="124"/>
      <c r="SQW11" s="124"/>
      <c r="SQX11" s="124"/>
      <c r="SQY11" s="124"/>
      <c r="SQZ11" s="124"/>
      <c r="SRA11" s="124"/>
      <c r="SRB11" s="124"/>
      <c r="SRC11" s="124"/>
      <c r="SRD11" s="124"/>
      <c r="SRE11" s="124"/>
      <c r="SRF11" s="124"/>
      <c r="SRG11" s="124"/>
      <c r="SRH11" s="124"/>
      <c r="SRI11" s="124"/>
      <c r="SRJ11" s="124"/>
      <c r="SRK11" s="124"/>
      <c r="SRL11" s="124"/>
      <c r="SRM11" s="124"/>
      <c r="SRN11" s="124"/>
      <c r="SRO11" s="124"/>
      <c r="SRP11" s="124"/>
      <c r="SRQ11" s="124"/>
      <c r="SRR11" s="124"/>
      <c r="SRS11" s="124"/>
      <c r="SRT11" s="124"/>
      <c r="SRU11" s="124"/>
      <c r="SRV11" s="124"/>
      <c r="SRW11" s="124"/>
      <c r="SRX11" s="124"/>
      <c r="SRY11" s="124"/>
      <c r="SRZ11" s="124"/>
      <c r="SSA11" s="124"/>
      <c r="SSB11" s="124"/>
      <c r="SSC11" s="124"/>
      <c r="SSD11" s="124"/>
      <c r="SSE11" s="124"/>
      <c r="SSF11" s="124"/>
      <c r="SSG11" s="124"/>
      <c r="SSH11" s="124"/>
      <c r="SSI11" s="124"/>
      <c r="SSJ11" s="124"/>
      <c r="SSK11" s="124"/>
      <c r="SSL11" s="124"/>
      <c r="SSM11" s="124"/>
      <c r="SSN11" s="124"/>
      <c r="SSO11" s="124"/>
      <c r="SSP11" s="124"/>
      <c r="SSQ11" s="124"/>
      <c r="SSR11" s="124"/>
      <c r="SSS11" s="124"/>
      <c r="SST11" s="124"/>
      <c r="SSU11" s="124"/>
      <c r="SSV11" s="124"/>
      <c r="SSW11" s="124"/>
      <c r="SSX11" s="124"/>
      <c r="SSY11" s="124"/>
      <c r="SSZ11" s="124"/>
      <c r="STA11" s="124"/>
      <c r="STB11" s="124"/>
      <c r="STC11" s="124"/>
      <c r="STD11" s="124"/>
      <c r="STE11" s="124"/>
      <c r="STF11" s="124"/>
      <c r="STG11" s="124"/>
      <c r="STH11" s="124"/>
      <c r="STI11" s="124"/>
      <c r="STJ11" s="124"/>
      <c r="STK11" s="124"/>
      <c r="STL11" s="124"/>
      <c r="STM11" s="124"/>
      <c r="STN11" s="124"/>
      <c r="STO11" s="124"/>
      <c r="STP11" s="124"/>
      <c r="STQ11" s="124"/>
      <c r="STR11" s="124"/>
      <c r="STS11" s="124"/>
      <c r="STT11" s="124"/>
      <c r="STU11" s="124"/>
      <c r="STV11" s="124"/>
      <c r="STW11" s="124"/>
      <c r="STX11" s="124"/>
      <c r="STY11" s="124"/>
      <c r="STZ11" s="124"/>
      <c r="SUA11" s="124"/>
      <c r="SUB11" s="124"/>
      <c r="SUC11" s="124"/>
      <c r="SUD11" s="124"/>
      <c r="SUE11" s="124"/>
      <c r="SUF11" s="124"/>
      <c r="SUG11" s="124"/>
      <c r="SUH11" s="124"/>
      <c r="SUI11" s="124"/>
      <c r="SUJ11" s="124"/>
      <c r="SUK11" s="124"/>
      <c r="SUL11" s="124"/>
      <c r="SUM11" s="124"/>
      <c r="SUN11" s="124"/>
      <c r="SUO11" s="124"/>
      <c r="SUP11" s="124"/>
      <c r="SUQ11" s="124"/>
      <c r="SUR11" s="124"/>
      <c r="SUS11" s="124"/>
      <c r="SUT11" s="124"/>
      <c r="SUU11" s="124"/>
      <c r="SUV11" s="124"/>
      <c r="SUW11" s="124"/>
      <c r="SUX11" s="124"/>
      <c r="SUY11" s="124"/>
      <c r="SUZ11" s="124"/>
      <c r="SVA11" s="124"/>
      <c r="SVB11" s="124"/>
      <c r="SVC11" s="124"/>
      <c r="SVD11" s="124"/>
      <c r="SVE11" s="124"/>
      <c r="SVF11" s="124"/>
      <c r="SVG11" s="124"/>
      <c r="SVH11" s="124"/>
      <c r="SVI11" s="124"/>
      <c r="SVJ11" s="124"/>
      <c r="SVK11" s="124"/>
      <c r="SVL11" s="124"/>
      <c r="SVM11" s="124"/>
      <c r="SVN11" s="124"/>
      <c r="SVO11" s="124"/>
      <c r="SVP11" s="124"/>
      <c r="SVQ11" s="124"/>
      <c r="SVR11" s="124"/>
      <c r="SVS11" s="124"/>
      <c r="SVT11" s="124"/>
      <c r="SVU11" s="124"/>
      <c r="SVV11" s="124"/>
      <c r="SVW11" s="124"/>
      <c r="SVX11" s="124"/>
      <c r="SVY11" s="124"/>
      <c r="SVZ11" s="124"/>
      <c r="SWA11" s="124"/>
      <c r="SWB11" s="124"/>
      <c r="SWC11" s="124"/>
      <c r="SWD11" s="124"/>
      <c r="SWE11" s="124"/>
      <c r="SWF11" s="124"/>
      <c r="SWG11" s="124"/>
      <c r="SWH11" s="124"/>
      <c r="SWI11" s="124"/>
      <c r="SWJ11" s="124"/>
      <c r="SWK11" s="124"/>
      <c r="SWL11" s="124"/>
      <c r="SWM11" s="124"/>
      <c r="SWN11" s="124"/>
      <c r="SWO11" s="124"/>
      <c r="SWP11" s="124"/>
      <c r="SWQ11" s="124"/>
      <c r="SWR11" s="124"/>
      <c r="SWS11" s="124"/>
      <c r="SWT11" s="124"/>
      <c r="SWU11" s="124"/>
      <c r="SWV11" s="124"/>
      <c r="SWW11" s="124"/>
      <c r="SWX11" s="124"/>
      <c r="SWY11" s="124"/>
      <c r="SWZ11" s="124"/>
      <c r="SXA11" s="124"/>
      <c r="SXB11" s="124"/>
      <c r="SXC11" s="124"/>
      <c r="SXD11" s="124"/>
      <c r="SXE11" s="124"/>
      <c r="SXF11" s="124"/>
      <c r="SXG11" s="124"/>
      <c r="SXH11" s="124"/>
      <c r="SXI11" s="124"/>
      <c r="SXJ11" s="124"/>
      <c r="SXK11" s="124"/>
      <c r="SXL11" s="124"/>
      <c r="SXM11" s="124"/>
      <c r="SXN11" s="124"/>
      <c r="SXO11" s="124"/>
      <c r="SXP11" s="124"/>
      <c r="SXQ11" s="124"/>
      <c r="SXR11" s="124"/>
      <c r="SXS11" s="124"/>
      <c r="SXT11" s="124"/>
      <c r="SXU11" s="124"/>
      <c r="SXV11" s="124"/>
      <c r="SXW11" s="124"/>
      <c r="SXX11" s="124"/>
      <c r="SXY11" s="124"/>
      <c r="SXZ11" s="124"/>
      <c r="SYA11" s="124"/>
      <c r="SYB11" s="124"/>
      <c r="SYC11" s="124"/>
      <c r="SYD11" s="124"/>
      <c r="SYE11" s="124"/>
      <c r="SYF11" s="124"/>
      <c r="SYG11" s="124"/>
      <c r="SYH11" s="124"/>
      <c r="SYI11" s="124"/>
      <c r="SYJ11" s="124"/>
      <c r="SYK11" s="124"/>
      <c r="SYL11" s="124"/>
      <c r="SYM11" s="124"/>
      <c r="SYN11" s="124"/>
      <c r="SYO11" s="124"/>
      <c r="SYP11" s="124"/>
      <c r="SYQ11" s="124"/>
      <c r="SYR11" s="124"/>
      <c r="SYS11" s="124"/>
      <c r="SYT11" s="124"/>
      <c r="SYU11" s="124"/>
      <c r="SYV11" s="124"/>
      <c r="SYW11" s="124"/>
      <c r="SYX11" s="124"/>
      <c r="SYY11" s="124"/>
      <c r="SYZ11" s="124"/>
      <c r="SZA11" s="124"/>
      <c r="SZB11" s="124"/>
      <c r="SZC11" s="124"/>
      <c r="SZD11" s="124"/>
      <c r="SZE11" s="124"/>
      <c r="SZF11" s="124"/>
      <c r="SZG11" s="124"/>
      <c r="SZH11" s="124"/>
      <c r="SZI11" s="124"/>
      <c r="SZJ11" s="124"/>
      <c r="SZK11" s="124"/>
      <c r="SZL11" s="124"/>
      <c r="SZM11" s="124"/>
      <c r="SZN11" s="124"/>
      <c r="SZO11" s="124"/>
      <c r="SZP11" s="124"/>
      <c r="SZQ11" s="124"/>
      <c r="SZR11" s="124"/>
      <c r="SZS11" s="124"/>
      <c r="SZT11" s="124"/>
      <c r="SZU11" s="124"/>
      <c r="SZV11" s="124"/>
      <c r="SZW11" s="124"/>
      <c r="SZX11" s="124"/>
      <c r="SZY11" s="124"/>
      <c r="SZZ11" s="124"/>
      <c r="TAA11" s="124"/>
      <c r="TAB11" s="124"/>
      <c r="TAC11" s="124"/>
      <c r="TAD11" s="124"/>
      <c r="TAE11" s="124"/>
      <c r="TAF11" s="124"/>
      <c r="TAG11" s="124"/>
      <c r="TAH11" s="124"/>
      <c r="TAI11" s="124"/>
      <c r="TAJ11" s="124"/>
      <c r="TAK11" s="124"/>
      <c r="TAL11" s="124"/>
      <c r="TAM11" s="124"/>
      <c r="TAN11" s="124"/>
      <c r="TAO11" s="124"/>
      <c r="TAP11" s="124"/>
      <c r="TAQ11" s="124"/>
      <c r="TAR11" s="124"/>
      <c r="TAS11" s="124"/>
      <c r="TAT11" s="124"/>
      <c r="TAU11" s="124"/>
      <c r="TAV11" s="124"/>
      <c r="TAW11" s="124"/>
      <c r="TAX11" s="124"/>
      <c r="TAY11" s="124"/>
      <c r="TAZ11" s="124"/>
      <c r="TBA11" s="124"/>
      <c r="TBB11" s="124"/>
      <c r="TBC11" s="124"/>
      <c r="TBD11" s="124"/>
      <c r="TBE11" s="124"/>
      <c r="TBF11" s="124"/>
      <c r="TBG11" s="124"/>
      <c r="TBH11" s="124"/>
      <c r="TBI11" s="124"/>
      <c r="TBJ11" s="124"/>
      <c r="TBK11" s="124"/>
      <c r="TBL11" s="124"/>
      <c r="TBM11" s="124"/>
      <c r="TBN11" s="124"/>
      <c r="TBO11" s="124"/>
      <c r="TBP11" s="124"/>
      <c r="TBQ11" s="124"/>
      <c r="TBR11" s="124"/>
      <c r="TBS11" s="124"/>
      <c r="TBT11" s="124"/>
      <c r="TBU11" s="124"/>
      <c r="TBV11" s="124"/>
      <c r="TBW11" s="124"/>
      <c r="TBX11" s="124"/>
      <c r="TBY11" s="124"/>
      <c r="TBZ11" s="124"/>
      <c r="TCA11" s="124"/>
      <c r="TCB11" s="124"/>
      <c r="TCC11" s="124"/>
      <c r="TCD11" s="124"/>
      <c r="TCE11" s="124"/>
      <c r="TCF11" s="124"/>
      <c r="TCG11" s="124"/>
      <c r="TCH11" s="124"/>
      <c r="TCI11" s="124"/>
      <c r="TCJ11" s="124"/>
      <c r="TCK11" s="124"/>
      <c r="TCL11" s="124"/>
      <c r="TCM11" s="124"/>
      <c r="TCN11" s="124"/>
      <c r="TCO11" s="124"/>
      <c r="TCP11" s="124"/>
      <c r="TCQ11" s="124"/>
      <c r="TCR11" s="124"/>
      <c r="TCS11" s="124"/>
      <c r="TCT11" s="124"/>
      <c r="TCU11" s="124"/>
      <c r="TCV11" s="124"/>
      <c r="TCW11" s="124"/>
      <c r="TCX11" s="124"/>
      <c r="TCY11" s="124"/>
      <c r="TCZ11" s="124"/>
      <c r="TDA11" s="124"/>
      <c r="TDB11" s="124"/>
      <c r="TDC11" s="124"/>
      <c r="TDD11" s="124"/>
      <c r="TDE11" s="124"/>
      <c r="TDF11" s="124"/>
      <c r="TDG11" s="124"/>
      <c r="TDH11" s="124"/>
      <c r="TDI11" s="124"/>
      <c r="TDJ11" s="124"/>
      <c r="TDK11" s="124"/>
      <c r="TDL11" s="124"/>
      <c r="TDM11" s="124"/>
      <c r="TDN11" s="124"/>
      <c r="TDO11" s="124"/>
      <c r="TDP11" s="124"/>
      <c r="TDQ11" s="124"/>
      <c r="TDR11" s="124"/>
      <c r="TDS11" s="124"/>
      <c r="TDT11" s="124"/>
      <c r="TDU11" s="124"/>
      <c r="TDV11" s="124"/>
      <c r="TDW11" s="124"/>
      <c r="TDX11" s="124"/>
      <c r="TDY11" s="124"/>
      <c r="TDZ11" s="124"/>
      <c r="TEA11" s="124"/>
      <c r="TEB11" s="124"/>
      <c r="TEC11" s="124"/>
      <c r="TED11" s="124"/>
      <c r="TEE11" s="124"/>
      <c r="TEF11" s="124"/>
      <c r="TEG11" s="124"/>
      <c r="TEH11" s="124"/>
      <c r="TEI11" s="124"/>
      <c r="TEJ11" s="124"/>
      <c r="TEK11" s="124"/>
      <c r="TEL11" s="124"/>
      <c r="TEM11" s="124"/>
      <c r="TEN11" s="124"/>
      <c r="TEO11" s="124"/>
      <c r="TEP11" s="124"/>
      <c r="TEQ11" s="124"/>
      <c r="TER11" s="124"/>
      <c r="TES11" s="124"/>
      <c r="TET11" s="124"/>
      <c r="TEU11" s="124"/>
      <c r="TEV11" s="124"/>
      <c r="TEW11" s="124"/>
      <c r="TEX11" s="124"/>
      <c r="TEY11" s="124"/>
      <c r="TEZ11" s="124"/>
      <c r="TFA11" s="124"/>
      <c r="TFB11" s="124"/>
      <c r="TFC11" s="124"/>
      <c r="TFD11" s="124"/>
      <c r="TFE11" s="124"/>
      <c r="TFF11" s="124"/>
      <c r="TFG11" s="124"/>
      <c r="TFH11" s="124"/>
      <c r="TFI11" s="124"/>
      <c r="TFJ11" s="124"/>
      <c r="TFK11" s="124"/>
      <c r="TFL11" s="124"/>
      <c r="TFM11" s="124"/>
      <c r="TFN11" s="124"/>
      <c r="TFO11" s="124"/>
      <c r="TFP11" s="124"/>
      <c r="TFQ11" s="124"/>
      <c r="TFR11" s="124"/>
      <c r="TFS11" s="124"/>
      <c r="TFT11" s="124"/>
      <c r="TFU11" s="124"/>
      <c r="TFV11" s="124"/>
      <c r="TFW11" s="124"/>
      <c r="TFX11" s="124"/>
      <c r="TFY11" s="124"/>
      <c r="TFZ11" s="124"/>
      <c r="TGA11" s="124"/>
      <c r="TGB11" s="124"/>
      <c r="TGC11" s="124"/>
      <c r="TGD11" s="124"/>
      <c r="TGE11" s="124"/>
      <c r="TGF11" s="124"/>
      <c r="TGG11" s="124"/>
      <c r="TGH11" s="124"/>
      <c r="TGI11" s="124"/>
      <c r="TGJ11" s="124"/>
      <c r="TGK11" s="124"/>
      <c r="TGL11" s="124"/>
      <c r="TGM11" s="124"/>
      <c r="TGN11" s="124"/>
      <c r="TGO11" s="124"/>
      <c r="TGP11" s="124"/>
      <c r="TGQ11" s="124"/>
      <c r="TGR11" s="124"/>
      <c r="TGS11" s="124"/>
      <c r="TGT11" s="124"/>
      <c r="TGU11" s="124"/>
      <c r="TGV11" s="124"/>
      <c r="TGW11" s="124"/>
      <c r="TGX11" s="124"/>
      <c r="TGY11" s="124"/>
      <c r="TGZ11" s="124"/>
      <c r="THA11" s="124"/>
      <c r="THB11" s="124"/>
      <c r="THC11" s="124"/>
      <c r="THD11" s="124"/>
      <c r="THE11" s="124"/>
      <c r="THF11" s="124"/>
      <c r="THG11" s="124"/>
      <c r="THH11" s="124"/>
      <c r="THI11" s="124"/>
      <c r="THJ11" s="124"/>
      <c r="THK11" s="124"/>
      <c r="THL11" s="124"/>
      <c r="THM11" s="124"/>
      <c r="THN11" s="124"/>
      <c r="THO11" s="124"/>
      <c r="THP11" s="124"/>
      <c r="THQ11" s="124"/>
      <c r="THR11" s="124"/>
      <c r="THS11" s="124"/>
      <c r="THT11" s="124"/>
      <c r="THU11" s="124"/>
      <c r="THV11" s="124"/>
      <c r="THW11" s="124"/>
      <c r="THX11" s="124"/>
      <c r="THY11" s="124"/>
      <c r="THZ11" s="124"/>
      <c r="TIA11" s="124"/>
      <c r="TIB11" s="124"/>
      <c r="TIC11" s="124"/>
      <c r="TID11" s="124"/>
      <c r="TIE11" s="124"/>
      <c r="TIF11" s="124"/>
      <c r="TIG11" s="124"/>
      <c r="TIH11" s="124"/>
      <c r="TII11" s="124"/>
      <c r="TIJ11" s="124"/>
      <c r="TIK11" s="124"/>
      <c r="TIL11" s="124"/>
      <c r="TIM11" s="124"/>
      <c r="TIN11" s="124"/>
      <c r="TIO11" s="124"/>
      <c r="TIP11" s="124"/>
      <c r="TIQ11" s="124"/>
      <c r="TIR11" s="124"/>
      <c r="TIS11" s="124"/>
      <c r="TIT11" s="124"/>
      <c r="TIU11" s="124"/>
      <c r="TIV11" s="124"/>
      <c r="TIW11" s="124"/>
      <c r="TIX11" s="124"/>
      <c r="TIY11" s="124"/>
      <c r="TIZ11" s="124"/>
      <c r="TJA11" s="124"/>
      <c r="TJB11" s="124"/>
      <c r="TJC11" s="124"/>
      <c r="TJD11" s="124"/>
      <c r="TJE11" s="124"/>
      <c r="TJF11" s="124"/>
      <c r="TJG11" s="124"/>
      <c r="TJH11" s="124"/>
      <c r="TJI11" s="124"/>
      <c r="TJJ11" s="124"/>
      <c r="TJK11" s="124"/>
      <c r="TJL11" s="124"/>
      <c r="TJM11" s="124"/>
      <c r="TJN11" s="124"/>
      <c r="TJO11" s="124"/>
      <c r="TJP11" s="124"/>
      <c r="TJQ11" s="124"/>
      <c r="TJR11" s="124"/>
      <c r="TJS11" s="124"/>
      <c r="TJT11" s="124"/>
      <c r="TJU11" s="124"/>
      <c r="TJV11" s="124"/>
      <c r="TJW11" s="124"/>
      <c r="TJX11" s="124"/>
      <c r="TJY11" s="124"/>
      <c r="TJZ11" s="124"/>
      <c r="TKA11" s="124"/>
      <c r="TKB11" s="124"/>
      <c r="TKC11" s="124"/>
      <c r="TKD11" s="124"/>
      <c r="TKE11" s="124"/>
      <c r="TKF11" s="124"/>
      <c r="TKG11" s="124"/>
      <c r="TKH11" s="124"/>
      <c r="TKI11" s="124"/>
      <c r="TKJ11" s="124"/>
      <c r="TKK11" s="124"/>
      <c r="TKL11" s="124"/>
      <c r="TKM11" s="124"/>
      <c r="TKN11" s="124"/>
      <c r="TKO11" s="124"/>
      <c r="TKP11" s="124"/>
      <c r="TKQ11" s="124"/>
      <c r="TKR11" s="124"/>
      <c r="TKS11" s="124"/>
      <c r="TKT11" s="124"/>
      <c r="TKU11" s="124"/>
      <c r="TKV11" s="124"/>
      <c r="TKW11" s="124"/>
      <c r="TKX11" s="124"/>
      <c r="TKY11" s="124"/>
      <c r="TKZ11" s="124"/>
      <c r="TLA11" s="124"/>
      <c r="TLB11" s="124"/>
      <c r="TLC11" s="124"/>
      <c r="TLD11" s="124"/>
      <c r="TLE11" s="124"/>
      <c r="TLF11" s="124"/>
      <c r="TLG11" s="124"/>
      <c r="TLH11" s="124"/>
      <c r="TLI11" s="124"/>
      <c r="TLJ11" s="124"/>
      <c r="TLK11" s="124"/>
      <c r="TLL11" s="124"/>
      <c r="TLM11" s="124"/>
      <c r="TLN11" s="124"/>
      <c r="TLO11" s="124"/>
      <c r="TLP11" s="124"/>
      <c r="TLQ11" s="124"/>
      <c r="TLR11" s="124"/>
      <c r="TLS11" s="124"/>
      <c r="TLT11" s="124"/>
      <c r="TLU11" s="124"/>
      <c r="TLV11" s="124"/>
      <c r="TLW11" s="124"/>
      <c r="TLX11" s="124"/>
      <c r="TLY11" s="124"/>
      <c r="TLZ11" s="124"/>
      <c r="TMA11" s="124"/>
      <c r="TMB11" s="124"/>
      <c r="TMC11" s="124"/>
      <c r="TMD11" s="124"/>
      <c r="TME11" s="124"/>
      <c r="TMF11" s="124"/>
      <c r="TMG11" s="124"/>
      <c r="TMH11" s="124"/>
      <c r="TMI11" s="124"/>
      <c r="TMJ11" s="124"/>
      <c r="TMK11" s="124"/>
      <c r="TML11" s="124"/>
      <c r="TMM11" s="124"/>
      <c r="TMN11" s="124"/>
      <c r="TMO11" s="124"/>
      <c r="TMP11" s="124"/>
      <c r="TMQ11" s="124"/>
      <c r="TMR11" s="124"/>
      <c r="TMS11" s="124"/>
      <c r="TMT11" s="124"/>
      <c r="TMU11" s="124"/>
      <c r="TMV11" s="124"/>
      <c r="TMW11" s="124"/>
      <c r="TMX11" s="124"/>
      <c r="TMY11" s="124"/>
      <c r="TMZ11" s="124"/>
      <c r="TNA11" s="124"/>
      <c r="TNB11" s="124"/>
      <c r="TNC11" s="124"/>
      <c r="TND11" s="124"/>
      <c r="TNE11" s="124"/>
      <c r="TNF11" s="124"/>
      <c r="TNG11" s="124"/>
      <c r="TNH11" s="124"/>
      <c r="TNI11" s="124"/>
      <c r="TNJ11" s="124"/>
      <c r="TNK11" s="124"/>
      <c r="TNL11" s="124"/>
      <c r="TNM11" s="124"/>
      <c r="TNN11" s="124"/>
      <c r="TNO11" s="124"/>
      <c r="TNP11" s="124"/>
      <c r="TNQ11" s="124"/>
      <c r="TNR11" s="124"/>
      <c r="TNS11" s="124"/>
      <c r="TNT11" s="124"/>
      <c r="TNU11" s="124"/>
      <c r="TNV11" s="124"/>
      <c r="TNW11" s="124"/>
      <c r="TNX11" s="124"/>
      <c r="TNY11" s="124"/>
      <c r="TNZ11" s="124"/>
      <c r="TOA11" s="124"/>
      <c r="TOB11" s="124"/>
      <c r="TOC11" s="124"/>
      <c r="TOD11" s="124"/>
      <c r="TOE11" s="124"/>
      <c r="TOF11" s="124"/>
      <c r="TOG11" s="124"/>
      <c r="TOH11" s="124"/>
      <c r="TOI11" s="124"/>
      <c r="TOJ11" s="124"/>
      <c r="TOK11" s="124"/>
      <c r="TOL11" s="124"/>
      <c r="TOM11" s="124"/>
      <c r="TON11" s="124"/>
      <c r="TOO11" s="124"/>
      <c r="TOP11" s="124"/>
      <c r="TOQ11" s="124"/>
      <c r="TOR11" s="124"/>
      <c r="TOS11" s="124"/>
      <c r="TOT11" s="124"/>
      <c r="TOU11" s="124"/>
      <c r="TOV11" s="124"/>
      <c r="TOW11" s="124"/>
      <c r="TOX11" s="124"/>
      <c r="TOY11" s="124"/>
      <c r="TOZ11" s="124"/>
      <c r="TPA11" s="124"/>
      <c r="TPB11" s="124"/>
      <c r="TPC11" s="124"/>
      <c r="TPD11" s="124"/>
      <c r="TPE11" s="124"/>
      <c r="TPF11" s="124"/>
      <c r="TPG11" s="124"/>
      <c r="TPH11" s="124"/>
      <c r="TPI11" s="124"/>
      <c r="TPJ11" s="124"/>
      <c r="TPK11" s="124"/>
      <c r="TPL11" s="124"/>
      <c r="TPM11" s="124"/>
      <c r="TPN11" s="124"/>
      <c r="TPO11" s="124"/>
      <c r="TPP11" s="124"/>
      <c r="TPQ11" s="124"/>
      <c r="TPR11" s="124"/>
      <c r="TPS11" s="124"/>
      <c r="TPT11" s="124"/>
      <c r="TPU11" s="124"/>
      <c r="TPV11" s="124"/>
      <c r="TPW11" s="124"/>
      <c r="TPX11" s="124"/>
      <c r="TPY11" s="124"/>
      <c r="TPZ11" s="124"/>
      <c r="TQA11" s="124"/>
      <c r="TQB11" s="124"/>
      <c r="TQC11" s="124"/>
      <c r="TQD11" s="124"/>
      <c r="TQE11" s="124"/>
      <c r="TQF11" s="124"/>
      <c r="TQG11" s="124"/>
      <c r="TQH11" s="124"/>
      <c r="TQI11" s="124"/>
      <c r="TQJ11" s="124"/>
      <c r="TQK11" s="124"/>
      <c r="TQL11" s="124"/>
      <c r="TQM11" s="124"/>
      <c r="TQN11" s="124"/>
      <c r="TQO11" s="124"/>
      <c r="TQP11" s="124"/>
      <c r="TQQ11" s="124"/>
      <c r="TQR11" s="124"/>
      <c r="TQS11" s="124"/>
      <c r="TQT11" s="124"/>
      <c r="TQU11" s="124"/>
      <c r="TQV11" s="124"/>
      <c r="TQW11" s="124"/>
      <c r="TQX11" s="124"/>
      <c r="TQY11" s="124"/>
      <c r="TQZ11" s="124"/>
      <c r="TRA11" s="124"/>
      <c r="TRB11" s="124"/>
      <c r="TRC11" s="124"/>
      <c r="TRD11" s="124"/>
      <c r="TRE11" s="124"/>
      <c r="TRF11" s="124"/>
      <c r="TRG11" s="124"/>
      <c r="TRH11" s="124"/>
      <c r="TRI11" s="124"/>
      <c r="TRJ11" s="124"/>
      <c r="TRK11" s="124"/>
      <c r="TRL11" s="124"/>
      <c r="TRM11" s="124"/>
      <c r="TRN11" s="124"/>
      <c r="TRO11" s="124"/>
      <c r="TRP11" s="124"/>
      <c r="TRQ11" s="124"/>
      <c r="TRR11" s="124"/>
      <c r="TRS11" s="124"/>
      <c r="TRT11" s="124"/>
      <c r="TRU11" s="124"/>
      <c r="TRV11" s="124"/>
      <c r="TRW11" s="124"/>
      <c r="TRX11" s="124"/>
      <c r="TRY11" s="124"/>
      <c r="TRZ11" s="124"/>
      <c r="TSA11" s="124"/>
      <c r="TSB11" s="124"/>
      <c r="TSC11" s="124"/>
      <c r="TSD11" s="124"/>
      <c r="TSE11" s="124"/>
      <c r="TSF11" s="124"/>
      <c r="TSG11" s="124"/>
      <c r="TSH11" s="124"/>
      <c r="TSI11" s="124"/>
      <c r="TSJ11" s="124"/>
      <c r="TSK11" s="124"/>
      <c r="TSL11" s="124"/>
      <c r="TSM11" s="124"/>
      <c r="TSN11" s="124"/>
      <c r="TSO11" s="124"/>
      <c r="TSP11" s="124"/>
      <c r="TSQ11" s="124"/>
      <c r="TSR11" s="124"/>
      <c r="TSS11" s="124"/>
      <c r="TST11" s="124"/>
      <c r="TSU11" s="124"/>
      <c r="TSV11" s="124"/>
      <c r="TSW11" s="124"/>
      <c r="TSX11" s="124"/>
      <c r="TSY11" s="124"/>
      <c r="TSZ11" s="124"/>
      <c r="TTA11" s="124"/>
      <c r="TTB11" s="124"/>
      <c r="TTC11" s="124"/>
      <c r="TTD11" s="124"/>
      <c r="TTE11" s="124"/>
      <c r="TTF11" s="124"/>
      <c r="TTG11" s="124"/>
      <c r="TTH11" s="124"/>
      <c r="TTI11" s="124"/>
      <c r="TTJ11" s="124"/>
      <c r="TTK11" s="124"/>
      <c r="TTL11" s="124"/>
      <c r="TTM11" s="124"/>
      <c r="TTN11" s="124"/>
      <c r="TTO11" s="124"/>
      <c r="TTP11" s="124"/>
      <c r="TTQ11" s="124"/>
      <c r="TTR11" s="124"/>
      <c r="TTS11" s="124"/>
      <c r="TTT11" s="124"/>
      <c r="TTU11" s="124"/>
      <c r="TTV11" s="124"/>
      <c r="TTW11" s="124"/>
      <c r="TTX11" s="124"/>
      <c r="TTY11" s="124"/>
      <c r="TTZ11" s="124"/>
      <c r="TUA11" s="124"/>
      <c r="TUB11" s="124"/>
      <c r="TUC11" s="124"/>
      <c r="TUD11" s="124"/>
      <c r="TUE11" s="124"/>
      <c r="TUF11" s="124"/>
      <c r="TUG11" s="124"/>
      <c r="TUH11" s="124"/>
      <c r="TUI11" s="124"/>
      <c r="TUJ11" s="124"/>
      <c r="TUK11" s="124"/>
      <c r="TUL11" s="124"/>
      <c r="TUM11" s="124"/>
      <c r="TUN11" s="124"/>
      <c r="TUO11" s="124"/>
      <c r="TUP11" s="124"/>
      <c r="TUQ11" s="124"/>
      <c r="TUR11" s="124"/>
      <c r="TUS11" s="124"/>
      <c r="TUT11" s="124"/>
      <c r="TUU11" s="124"/>
      <c r="TUV11" s="124"/>
      <c r="TUW11" s="124"/>
      <c r="TUX11" s="124"/>
      <c r="TUY11" s="124"/>
      <c r="TUZ11" s="124"/>
      <c r="TVA11" s="124"/>
      <c r="TVB11" s="124"/>
      <c r="TVC11" s="124"/>
      <c r="TVD11" s="124"/>
      <c r="TVE11" s="124"/>
      <c r="TVF11" s="124"/>
      <c r="TVG11" s="124"/>
      <c r="TVH11" s="124"/>
      <c r="TVI11" s="124"/>
      <c r="TVJ11" s="124"/>
      <c r="TVK11" s="124"/>
      <c r="TVL11" s="124"/>
      <c r="TVM11" s="124"/>
      <c r="TVN11" s="124"/>
      <c r="TVO11" s="124"/>
      <c r="TVP11" s="124"/>
      <c r="TVQ11" s="124"/>
      <c r="TVR11" s="124"/>
      <c r="TVS11" s="124"/>
      <c r="TVT11" s="124"/>
      <c r="TVU11" s="124"/>
      <c r="TVV11" s="124"/>
      <c r="TVW11" s="124"/>
      <c r="TVX11" s="124"/>
      <c r="TVY11" s="124"/>
      <c r="TVZ11" s="124"/>
      <c r="TWA11" s="124"/>
      <c r="TWB11" s="124"/>
      <c r="TWC11" s="124"/>
      <c r="TWD11" s="124"/>
      <c r="TWE11" s="124"/>
      <c r="TWF11" s="124"/>
      <c r="TWG11" s="124"/>
      <c r="TWH11" s="124"/>
      <c r="TWI11" s="124"/>
      <c r="TWJ11" s="124"/>
      <c r="TWK11" s="124"/>
      <c r="TWL11" s="124"/>
      <c r="TWM11" s="124"/>
      <c r="TWN11" s="124"/>
      <c r="TWO11" s="124"/>
      <c r="TWP11" s="124"/>
      <c r="TWQ11" s="124"/>
      <c r="TWR11" s="124"/>
      <c r="TWS11" s="124"/>
      <c r="TWT11" s="124"/>
      <c r="TWU11" s="124"/>
      <c r="TWV11" s="124"/>
      <c r="TWW11" s="124"/>
      <c r="TWX11" s="124"/>
      <c r="TWY11" s="124"/>
      <c r="TWZ11" s="124"/>
      <c r="TXA11" s="124"/>
      <c r="TXB11" s="124"/>
      <c r="TXC11" s="124"/>
      <c r="TXD11" s="124"/>
      <c r="TXE11" s="124"/>
      <c r="TXF11" s="124"/>
      <c r="TXG11" s="124"/>
      <c r="TXH11" s="124"/>
      <c r="TXI11" s="124"/>
      <c r="TXJ11" s="124"/>
      <c r="TXK11" s="124"/>
      <c r="TXL11" s="124"/>
      <c r="TXM11" s="124"/>
      <c r="TXN11" s="124"/>
      <c r="TXO11" s="124"/>
      <c r="TXP11" s="124"/>
      <c r="TXQ11" s="124"/>
      <c r="TXR11" s="124"/>
      <c r="TXS11" s="124"/>
      <c r="TXT11" s="124"/>
      <c r="TXU11" s="124"/>
      <c r="TXV11" s="124"/>
      <c r="TXW11" s="124"/>
      <c r="TXX11" s="124"/>
      <c r="TXY11" s="124"/>
      <c r="TXZ11" s="124"/>
      <c r="TYA11" s="124"/>
      <c r="TYB11" s="124"/>
      <c r="TYC11" s="124"/>
      <c r="TYD11" s="124"/>
      <c r="TYE11" s="124"/>
      <c r="TYF11" s="124"/>
      <c r="TYG11" s="124"/>
      <c r="TYH11" s="124"/>
      <c r="TYI11" s="124"/>
      <c r="TYJ11" s="124"/>
      <c r="TYK11" s="124"/>
      <c r="TYL11" s="124"/>
      <c r="TYM11" s="124"/>
      <c r="TYN11" s="124"/>
      <c r="TYO11" s="124"/>
      <c r="TYP11" s="124"/>
      <c r="TYQ11" s="124"/>
      <c r="TYR11" s="124"/>
      <c r="TYS11" s="124"/>
      <c r="TYT11" s="124"/>
      <c r="TYU11" s="124"/>
      <c r="TYV11" s="124"/>
      <c r="TYW11" s="124"/>
      <c r="TYX11" s="124"/>
      <c r="TYY11" s="124"/>
      <c r="TYZ11" s="124"/>
      <c r="TZA11" s="124"/>
      <c r="TZB11" s="124"/>
      <c r="TZC11" s="124"/>
      <c r="TZD11" s="124"/>
      <c r="TZE11" s="124"/>
      <c r="TZF11" s="124"/>
      <c r="TZG11" s="124"/>
      <c r="TZH11" s="124"/>
      <c r="TZI11" s="124"/>
      <c r="TZJ11" s="124"/>
      <c r="TZK11" s="124"/>
      <c r="TZL11" s="124"/>
      <c r="TZM11" s="124"/>
      <c r="TZN11" s="124"/>
      <c r="TZO11" s="124"/>
      <c r="TZP11" s="124"/>
      <c r="TZQ11" s="124"/>
      <c r="TZR11" s="124"/>
      <c r="TZS11" s="124"/>
      <c r="TZT11" s="124"/>
      <c r="TZU11" s="124"/>
      <c r="TZV11" s="124"/>
      <c r="TZW11" s="124"/>
      <c r="TZX11" s="124"/>
      <c r="TZY11" s="124"/>
      <c r="TZZ11" s="124"/>
      <c r="UAA11" s="124"/>
      <c r="UAB11" s="124"/>
      <c r="UAC11" s="124"/>
      <c r="UAD11" s="124"/>
      <c r="UAE11" s="124"/>
      <c r="UAF11" s="124"/>
      <c r="UAG11" s="124"/>
      <c r="UAH11" s="124"/>
      <c r="UAI11" s="124"/>
      <c r="UAJ11" s="124"/>
      <c r="UAK11" s="124"/>
      <c r="UAL11" s="124"/>
      <c r="UAM11" s="124"/>
      <c r="UAN11" s="124"/>
      <c r="UAO11" s="124"/>
      <c r="UAP11" s="124"/>
      <c r="UAQ11" s="124"/>
      <c r="UAR11" s="124"/>
      <c r="UAS11" s="124"/>
      <c r="UAT11" s="124"/>
      <c r="UAU11" s="124"/>
      <c r="UAV11" s="124"/>
      <c r="UAW11" s="124"/>
      <c r="UAX11" s="124"/>
      <c r="UAY11" s="124"/>
      <c r="UAZ11" s="124"/>
      <c r="UBA11" s="124"/>
      <c r="UBB11" s="124"/>
      <c r="UBC11" s="124"/>
      <c r="UBD11" s="124"/>
      <c r="UBE11" s="124"/>
      <c r="UBF11" s="124"/>
      <c r="UBG11" s="124"/>
      <c r="UBH11" s="124"/>
      <c r="UBI11" s="124"/>
      <c r="UBJ11" s="124"/>
      <c r="UBK11" s="124"/>
      <c r="UBL11" s="124"/>
      <c r="UBM11" s="124"/>
      <c r="UBN11" s="124"/>
      <c r="UBO11" s="124"/>
      <c r="UBP11" s="124"/>
      <c r="UBQ11" s="124"/>
      <c r="UBR11" s="124"/>
      <c r="UBS11" s="124"/>
      <c r="UBT11" s="124"/>
      <c r="UBU11" s="124"/>
      <c r="UBV11" s="124"/>
      <c r="UBW11" s="124"/>
      <c r="UBX11" s="124"/>
      <c r="UBY11" s="124"/>
      <c r="UBZ11" s="124"/>
      <c r="UCA11" s="124"/>
      <c r="UCB11" s="124"/>
      <c r="UCC11" s="124"/>
      <c r="UCD11" s="124"/>
      <c r="UCE11" s="124"/>
      <c r="UCF11" s="124"/>
      <c r="UCG11" s="124"/>
      <c r="UCH11" s="124"/>
      <c r="UCI11" s="124"/>
      <c r="UCJ11" s="124"/>
      <c r="UCK11" s="124"/>
      <c r="UCL11" s="124"/>
      <c r="UCM11" s="124"/>
      <c r="UCN11" s="124"/>
      <c r="UCO11" s="124"/>
      <c r="UCP11" s="124"/>
      <c r="UCQ11" s="124"/>
      <c r="UCR11" s="124"/>
      <c r="UCS11" s="124"/>
      <c r="UCT11" s="124"/>
      <c r="UCU11" s="124"/>
      <c r="UCV11" s="124"/>
      <c r="UCW11" s="124"/>
      <c r="UCX11" s="124"/>
      <c r="UCY11" s="124"/>
      <c r="UCZ11" s="124"/>
      <c r="UDA11" s="124"/>
      <c r="UDB11" s="124"/>
      <c r="UDC11" s="124"/>
      <c r="UDD11" s="124"/>
      <c r="UDE11" s="124"/>
      <c r="UDF11" s="124"/>
      <c r="UDG11" s="124"/>
      <c r="UDH11" s="124"/>
      <c r="UDI11" s="124"/>
      <c r="UDJ11" s="124"/>
      <c r="UDK11" s="124"/>
      <c r="UDL11" s="124"/>
      <c r="UDM11" s="124"/>
      <c r="UDN11" s="124"/>
      <c r="UDO11" s="124"/>
      <c r="UDP11" s="124"/>
      <c r="UDQ11" s="124"/>
      <c r="UDR11" s="124"/>
      <c r="UDS11" s="124"/>
      <c r="UDT11" s="124"/>
      <c r="UDU11" s="124"/>
      <c r="UDV11" s="124"/>
      <c r="UDW11" s="124"/>
      <c r="UDX11" s="124"/>
      <c r="UDY11" s="124"/>
      <c r="UDZ11" s="124"/>
      <c r="UEA11" s="124"/>
      <c r="UEB11" s="124"/>
      <c r="UEC11" s="124"/>
      <c r="UED11" s="124"/>
      <c r="UEE11" s="124"/>
      <c r="UEF11" s="124"/>
      <c r="UEG11" s="124"/>
      <c r="UEH11" s="124"/>
      <c r="UEI11" s="124"/>
      <c r="UEJ11" s="124"/>
      <c r="UEK11" s="124"/>
      <c r="UEL11" s="124"/>
      <c r="UEM11" s="124"/>
      <c r="UEN11" s="124"/>
      <c r="UEO11" s="124"/>
      <c r="UEP11" s="124"/>
      <c r="UEQ11" s="124"/>
      <c r="UER11" s="124"/>
      <c r="UES11" s="124"/>
      <c r="UET11" s="124"/>
      <c r="UEU11" s="124"/>
      <c r="UEV11" s="124"/>
      <c r="UEW11" s="124"/>
      <c r="UEX11" s="124"/>
      <c r="UEY11" s="124"/>
      <c r="UEZ11" s="124"/>
      <c r="UFA11" s="124"/>
      <c r="UFB11" s="124"/>
      <c r="UFC11" s="124"/>
      <c r="UFD11" s="124"/>
      <c r="UFE11" s="124"/>
      <c r="UFF11" s="124"/>
      <c r="UFG11" s="124"/>
      <c r="UFH11" s="124"/>
      <c r="UFI11" s="124"/>
      <c r="UFJ11" s="124"/>
      <c r="UFK11" s="124"/>
      <c r="UFL11" s="124"/>
      <c r="UFM11" s="124"/>
      <c r="UFN11" s="124"/>
      <c r="UFO11" s="124"/>
      <c r="UFP11" s="124"/>
      <c r="UFQ11" s="124"/>
      <c r="UFR11" s="124"/>
      <c r="UFS11" s="124"/>
      <c r="UFT11" s="124"/>
      <c r="UFU11" s="124"/>
      <c r="UFV11" s="124"/>
      <c r="UFW11" s="124"/>
      <c r="UFX11" s="124"/>
      <c r="UFY11" s="124"/>
      <c r="UFZ11" s="124"/>
      <c r="UGA11" s="124"/>
      <c r="UGB11" s="124"/>
      <c r="UGC11" s="124"/>
      <c r="UGD11" s="124"/>
      <c r="UGE11" s="124"/>
      <c r="UGF11" s="124"/>
      <c r="UGG11" s="124"/>
      <c r="UGH11" s="124"/>
      <c r="UGI11" s="124"/>
      <c r="UGJ11" s="124"/>
      <c r="UGK11" s="124"/>
      <c r="UGL11" s="124"/>
      <c r="UGM11" s="124"/>
      <c r="UGN11" s="124"/>
      <c r="UGO11" s="124"/>
      <c r="UGP11" s="124"/>
      <c r="UGQ11" s="124"/>
      <c r="UGR11" s="124"/>
      <c r="UGS11" s="124"/>
      <c r="UGT11" s="124"/>
      <c r="UGU11" s="124"/>
      <c r="UGV11" s="124"/>
      <c r="UGW11" s="124"/>
      <c r="UGX11" s="124"/>
      <c r="UGY11" s="124"/>
      <c r="UGZ11" s="124"/>
      <c r="UHA11" s="124"/>
      <c r="UHB11" s="124"/>
      <c r="UHC11" s="124"/>
      <c r="UHD11" s="124"/>
      <c r="UHE11" s="124"/>
      <c r="UHF11" s="124"/>
      <c r="UHG11" s="124"/>
      <c r="UHH11" s="124"/>
      <c r="UHI11" s="124"/>
      <c r="UHJ11" s="124"/>
      <c r="UHK11" s="124"/>
      <c r="UHL11" s="124"/>
      <c r="UHM11" s="124"/>
      <c r="UHN11" s="124"/>
      <c r="UHO11" s="124"/>
      <c r="UHP11" s="124"/>
      <c r="UHQ11" s="124"/>
      <c r="UHR11" s="124"/>
      <c r="UHS11" s="124"/>
      <c r="UHT11" s="124"/>
      <c r="UHU11" s="124"/>
      <c r="UHV11" s="124"/>
      <c r="UHW11" s="124"/>
      <c r="UHX11" s="124"/>
      <c r="UHY11" s="124"/>
      <c r="UHZ11" s="124"/>
      <c r="UIA11" s="124"/>
      <c r="UIB11" s="124"/>
      <c r="UIC11" s="124"/>
      <c r="UID11" s="124"/>
      <c r="UIE11" s="124"/>
      <c r="UIF11" s="124"/>
      <c r="UIG11" s="124"/>
      <c r="UIH11" s="124"/>
      <c r="UII11" s="124"/>
      <c r="UIJ11" s="124"/>
      <c r="UIK11" s="124"/>
      <c r="UIL11" s="124"/>
      <c r="UIM11" s="124"/>
      <c r="UIN11" s="124"/>
      <c r="UIO11" s="124"/>
      <c r="UIP11" s="124"/>
      <c r="UIQ11" s="124"/>
      <c r="UIR11" s="124"/>
      <c r="UIS11" s="124"/>
      <c r="UIT11" s="124"/>
      <c r="UIU11" s="124"/>
      <c r="UIV11" s="124"/>
      <c r="UIW11" s="124"/>
      <c r="UIX11" s="124"/>
      <c r="UIY11" s="124"/>
      <c r="UIZ11" s="124"/>
      <c r="UJA11" s="124"/>
      <c r="UJB11" s="124"/>
      <c r="UJC11" s="124"/>
      <c r="UJD11" s="124"/>
      <c r="UJE11" s="124"/>
      <c r="UJF11" s="124"/>
      <c r="UJG11" s="124"/>
      <c r="UJH11" s="124"/>
      <c r="UJI11" s="124"/>
      <c r="UJJ11" s="124"/>
      <c r="UJK11" s="124"/>
      <c r="UJL11" s="124"/>
      <c r="UJM11" s="124"/>
      <c r="UJN11" s="124"/>
      <c r="UJO11" s="124"/>
      <c r="UJP11" s="124"/>
      <c r="UJQ11" s="124"/>
      <c r="UJR11" s="124"/>
      <c r="UJS11" s="124"/>
      <c r="UJT11" s="124"/>
      <c r="UJU11" s="124"/>
      <c r="UJV11" s="124"/>
      <c r="UJW11" s="124"/>
      <c r="UJX11" s="124"/>
      <c r="UJY11" s="124"/>
      <c r="UJZ11" s="124"/>
      <c r="UKA11" s="124"/>
      <c r="UKB11" s="124"/>
      <c r="UKC11" s="124"/>
      <c r="UKD11" s="124"/>
      <c r="UKE11" s="124"/>
      <c r="UKF11" s="124"/>
      <c r="UKG11" s="124"/>
      <c r="UKH11" s="124"/>
      <c r="UKI11" s="124"/>
      <c r="UKJ11" s="124"/>
      <c r="UKK11" s="124"/>
      <c r="UKL11" s="124"/>
      <c r="UKM11" s="124"/>
      <c r="UKN11" s="124"/>
      <c r="UKO11" s="124"/>
      <c r="UKP11" s="124"/>
      <c r="UKQ11" s="124"/>
      <c r="UKR11" s="124"/>
      <c r="UKS11" s="124"/>
      <c r="UKT11" s="124"/>
      <c r="UKU11" s="124"/>
      <c r="UKV11" s="124"/>
      <c r="UKW11" s="124"/>
      <c r="UKX11" s="124"/>
      <c r="UKY11" s="124"/>
      <c r="UKZ11" s="124"/>
      <c r="ULA11" s="124"/>
      <c r="ULB11" s="124"/>
      <c r="ULC11" s="124"/>
      <c r="ULD11" s="124"/>
      <c r="ULE11" s="124"/>
      <c r="ULF11" s="124"/>
      <c r="ULG11" s="124"/>
      <c r="ULH11" s="124"/>
      <c r="ULI11" s="124"/>
      <c r="ULJ11" s="124"/>
      <c r="ULK11" s="124"/>
      <c r="ULL11" s="124"/>
      <c r="ULM11" s="124"/>
      <c r="ULN11" s="124"/>
      <c r="ULO11" s="124"/>
      <c r="ULP11" s="124"/>
      <c r="ULQ11" s="124"/>
      <c r="ULR11" s="124"/>
      <c r="ULS11" s="124"/>
      <c r="ULT11" s="124"/>
      <c r="ULU11" s="124"/>
      <c r="ULV11" s="124"/>
      <c r="ULW11" s="124"/>
      <c r="ULX11" s="124"/>
      <c r="ULY11" s="124"/>
      <c r="ULZ11" s="124"/>
      <c r="UMA11" s="124"/>
      <c r="UMB11" s="124"/>
      <c r="UMC11" s="124"/>
      <c r="UMD11" s="124"/>
      <c r="UME11" s="124"/>
      <c r="UMF11" s="124"/>
      <c r="UMG11" s="124"/>
      <c r="UMH11" s="124"/>
      <c r="UMI11" s="124"/>
      <c r="UMJ11" s="124"/>
      <c r="UMK11" s="124"/>
      <c r="UML11" s="124"/>
      <c r="UMM11" s="124"/>
      <c r="UMN11" s="124"/>
      <c r="UMO11" s="124"/>
      <c r="UMP11" s="124"/>
      <c r="UMQ11" s="124"/>
      <c r="UMR11" s="124"/>
      <c r="UMS11" s="124"/>
      <c r="UMT11" s="124"/>
      <c r="UMU11" s="124"/>
      <c r="UMV11" s="124"/>
      <c r="UMW11" s="124"/>
      <c r="UMX11" s="124"/>
      <c r="UMY11" s="124"/>
      <c r="UMZ11" s="124"/>
      <c r="UNA11" s="124"/>
      <c r="UNB11" s="124"/>
      <c r="UNC11" s="124"/>
      <c r="UND11" s="124"/>
      <c r="UNE11" s="124"/>
      <c r="UNF11" s="124"/>
      <c r="UNG11" s="124"/>
      <c r="UNH11" s="124"/>
      <c r="UNI11" s="124"/>
      <c r="UNJ11" s="124"/>
      <c r="UNK11" s="124"/>
      <c r="UNL11" s="124"/>
      <c r="UNM11" s="124"/>
      <c r="UNN11" s="124"/>
      <c r="UNO11" s="124"/>
      <c r="UNP11" s="124"/>
      <c r="UNQ11" s="124"/>
      <c r="UNR11" s="124"/>
      <c r="UNS11" s="124"/>
      <c r="UNT11" s="124"/>
      <c r="UNU11" s="124"/>
      <c r="UNV11" s="124"/>
      <c r="UNW11" s="124"/>
      <c r="UNX11" s="124"/>
      <c r="UNY11" s="124"/>
      <c r="UNZ11" s="124"/>
      <c r="UOA11" s="124"/>
      <c r="UOB11" s="124"/>
      <c r="UOC11" s="124"/>
      <c r="UOD11" s="124"/>
      <c r="UOE11" s="124"/>
      <c r="UOF11" s="124"/>
      <c r="UOG11" s="124"/>
      <c r="UOH11" s="124"/>
      <c r="UOI11" s="124"/>
      <c r="UOJ11" s="124"/>
      <c r="UOK11" s="124"/>
      <c r="UOL11" s="124"/>
      <c r="UOM11" s="124"/>
      <c r="UON11" s="124"/>
      <c r="UOO11" s="124"/>
      <c r="UOP11" s="124"/>
      <c r="UOQ11" s="124"/>
      <c r="UOR11" s="124"/>
      <c r="UOS11" s="124"/>
      <c r="UOT11" s="124"/>
      <c r="UOU11" s="124"/>
      <c r="UOV11" s="124"/>
      <c r="UOW11" s="124"/>
      <c r="UOX11" s="124"/>
      <c r="UOY11" s="124"/>
      <c r="UOZ11" s="124"/>
      <c r="UPA11" s="124"/>
      <c r="UPB11" s="124"/>
      <c r="UPC11" s="124"/>
      <c r="UPD11" s="124"/>
      <c r="UPE11" s="124"/>
      <c r="UPF11" s="124"/>
      <c r="UPG11" s="124"/>
      <c r="UPH11" s="124"/>
      <c r="UPI11" s="124"/>
      <c r="UPJ11" s="124"/>
      <c r="UPK11" s="124"/>
      <c r="UPL11" s="124"/>
      <c r="UPM11" s="124"/>
      <c r="UPN11" s="124"/>
      <c r="UPO11" s="124"/>
      <c r="UPP11" s="124"/>
      <c r="UPQ11" s="124"/>
      <c r="UPR11" s="124"/>
      <c r="UPS11" s="124"/>
      <c r="UPT11" s="124"/>
      <c r="UPU11" s="124"/>
      <c r="UPV11" s="124"/>
      <c r="UPW11" s="124"/>
      <c r="UPX11" s="124"/>
      <c r="UPY11" s="124"/>
      <c r="UPZ11" s="124"/>
      <c r="UQA11" s="124"/>
      <c r="UQB11" s="124"/>
      <c r="UQC11" s="124"/>
      <c r="UQD11" s="124"/>
      <c r="UQE11" s="124"/>
      <c r="UQF11" s="124"/>
      <c r="UQG11" s="124"/>
      <c r="UQH11" s="124"/>
      <c r="UQI11" s="124"/>
      <c r="UQJ11" s="124"/>
      <c r="UQK11" s="124"/>
      <c r="UQL11" s="124"/>
      <c r="UQM11" s="124"/>
      <c r="UQN11" s="124"/>
      <c r="UQO11" s="124"/>
      <c r="UQP11" s="124"/>
      <c r="UQQ11" s="124"/>
      <c r="UQR11" s="124"/>
      <c r="UQS11" s="124"/>
      <c r="UQT11" s="124"/>
      <c r="UQU11" s="124"/>
      <c r="UQV11" s="124"/>
      <c r="UQW11" s="124"/>
      <c r="UQX11" s="124"/>
      <c r="UQY11" s="124"/>
      <c r="UQZ11" s="124"/>
      <c r="URA11" s="124"/>
      <c r="URB11" s="124"/>
      <c r="URC11" s="124"/>
      <c r="URD11" s="124"/>
      <c r="URE11" s="124"/>
      <c r="URF11" s="124"/>
      <c r="URG11" s="124"/>
      <c r="URH11" s="124"/>
      <c r="URI11" s="124"/>
      <c r="URJ11" s="124"/>
      <c r="URK11" s="124"/>
      <c r="URL11" s="124"/>
      <c r="URM11" s="124"/>
      <c r="URN11" s="124"/>
      <c r="URO11" s="124"/>
      <c r="URP11" s="124"/>
      <c r="URQ11" s="124"/>
      <c r="URR11" s="124"/>
      <c r="URS11" s="124"/>
      <c r="URT11" s="124"/>
      <c r="URU11" s="124"/>
      <c r="URV11" s="124"/>
      <c r="URW11" s="124"/>
      <c r="URX11" s="124"/>
      <c r="URY11" s="124"/>
      <c r="URZ11" s="124"/>
      <c r="USA11" s="124"/>
      <c r="USB11" s="124"/>
      <c r="USC11" s="124"/>
      <c r="USD11" s="124"/>
      <c r="USE11" s="124"/>
      <c r="USF11" s="124"/>
      <c r="USG11" s="124"/>
      <c r="USH11" s="124"/>
      <c r="USI11" s="124"/>
      <c r="USJ11" s="124"/>
      <c r="USK11" s="124"/>
      <c r="USL11" s="124"/>
      <c r="USM11" s="124"/>
      <c r="USN11" s="124"/>
      <c r="USO11" s="124"/>
      <c r="USP11" s="124"/>
      <c r="USQ11" s="124"/>
      <c r="USR11" s="124"/>
      <c r="USS11" s="124"/>
      <c r="UST11" s="124"/>
      <c r="USU11" s="124"/>
      <c r="USV11" s="124"/>
      <c r="USW11" s="124"/>
      <c r="USX11" s="124"/>
      <c r="USY11" s="124"/>
      <c r="USZ11" s="124"/>
      <c r="UTA11" s="124"/>
      <c r="UTB11" s="124"/>
      <c r="UTC11" s="124"/>
      <c r="UTD11" s="124"/>
      <c r="UTE11" s="124"/>
      <c r="UTF11" s="124"/>
      <c r="UTG11" s="124"/>
      <c r="UTH11" s="124"/>
      <c r="UTI11" s="124"/>
      <c r="UTJ11" s="124"/>
      <c r="UTK11" s="124"/>
      <c r="UTL11" s="124"/>
      <c r="UTM11" s="124"/>
      <c r="UTN11" s="124"/>
      <c r="UTO11" s="124"/>
      <c r="UTP11" s="124"/>
      <c r="UTQ11" s="124"/>
      <c r="UTR11" s="124"/>
      <c r="UTS11" s="124"/>
      <c r="UTT11" s="124"/>
      <c r="UTU11" s="124"/>
      <c r="UTV11" s="124"/>
      <c r="UTW11" s="124"/>
      <c r="UTX11" s="124"/>
      <c r="UTY11" s="124"/>
      <c r="UTZ11" s="124"/>
      <c r="UUA11" s="124"/>
      <c r="UUB11" s="124"/>
      <c r="UUC11" s="124"/>
      <c r="UUD11" s="124"/>
      <c r="UUE11" s="124"/>
      <c r="UUF11" s="124"/>
      <c r="UUG11" s="124"/>
      <c r="UUH11" s="124"/>
      <c r="UUI11" s="124"/>
      <c r="UUJ11" s="124"/>
      <c r="UUK11" s="124"/>
      <c r="UUL11" s="124"/>
      <c r="UUM11" s="124"/>
      <c r="UUN11" s="124"/>
      <c r="UUO11" s="124"/>
      <c r="UUP11" s="124"/>
      <c r="UUQ11" s="124"/>
      <c r="UUR11" s="124"/>
      <c r="UUS11" s="124"/>
      <c r="UUT11" s="124"/>
      <c r="UUU11" s="124"/>
      <c r="UUV11" s="124"/>
      <c r="UUW11" s="124"/>
      <c r="UUX11" s="124"/>
      <c r="UUY11" s="124"/>
      <c r="UUZ11" s="124"/>
      <c r="UVA11" s="124"/>
      <c r="UVB11" s="124"/>
      <c r="UVC11" s="124"/>
      <c r="UVD11" s="124"/>
      <c r="UVE11" s="124"/>
      <c r="UVF11" s="124"/>
      <c r="UVG11" s="124"/>
      <c r="UVH11" s="124"/>
      <c r="UVI11" s="124"/>
      <c r="UVJ11" s="124"/>
      <c r="UVK11" s="124"/>
      <c r="UVL11" s="124"/>
      <c r="UVM11" s="124"/>
      <c r="UVN11" s="124"/>
      <c r="UVO11" s="124"/>
      <c r="UVP11" s="124"/>
      <c r="UVQ11" s="124"/>
      <c r="UVR11" s="124"/>
      <c r="UVS11" s="124"/>
      <c r="UVT11" s="124"/>
      <c r="UVU11" s="124"/>
      <c r="UVV11" s="124"/>
      <c r="UVW11" s="124"/>
      <c r="UVX11" s="124"/>
      <c r="UVY11" s="124"/>
      <c r="UVZ11" s="124"/>
      <c r="UWA11" s="124"/>
      <c r="UWB11" s="124"/>
      <c r="UWC11" s="124"/>
      <c r="UWD11" s="124"/>
      <c r="UWE11" s="124"/>
      <c r="UWF11" s="124"/>
      <c r="UWG11" s="124"/>
      <c r="UWH11" s="124"/>
      <c r="UWI11" s="124"/>
      <c r="UWJ11" s="124"/>
      <c r="UWK11" s="124"/>
      <c r="UWL11" s="124"/>
      <c r="UWM11" s="124"/>
      <c r="UWN11" s="124"/>
      <c r="UWO11" s="124"/>
      <c r="UWP11" s="124"/>
      <c r="UWQ11" s="124"/>
      <c r="UWR11" s="124"/>
      <c r="UWS11" s="124"/>
      <c r="UWT11" s="124"/>
      <c r="UWU11" s="124"/>
      <c r="UWV11" s="124"/>
      <c r="UWW11" s="124"/>
      <c r="UWX11" s="124"/>
      <c r="UWY11" s="124"/>
      <c r="UWZ11" s="124"/>
      <c r="UXA11" s="124"/>
      <c r="UXB11" s="124"/>
      <c r="UXC11" s="124"/>
      <c r="UXD11" s="124"/>
      <c r="UXE11" s="124"/>
      <c r="UXF11" s="124"/>
      <c r="UXG11" s="124"/>
      <c r="UXH11" s="124"/>
      <c r="UXI11" s="124"/>
      <c r="UXJ11" s="124"/>
      <c r="UXK11" s="124"/>
      <c r="UXL11" s="124"/>
      <c r="UXM11" s="124"/>
      <c r="UXN11" s="124"/>
      <c r="UXO11" s="124"/>
      <c r="UXP11" s="124"/>
      <c r="UXQ11" s="124"/>
      <c r="UXR11" s="124"/>
      <c r="UXS11" s="124"/>
      <c r="UXT11" s="124"/>
      <c r="UXU11" s="124"/>
      <c r="UXV11" s="124"/>
      <c r="UXW11" s="124"/>
      <c r="UXX11" s="124"/>
      <c r="UXY11" s="124"/>
      <c r="UXZ11" s="124"/>
      <c r="UYA11" s="124"/>
      <c r="UYB11" s="124"/>
      <c r="UYC11" s="124"/>
      <c r="UYD11" s="124"/>
      <c r="UYE11" s="124"/>
      <c r="UYF11" s="124"/>
      <c r="UYG11" s="124"/>
      <c r="UYH11" s="124"/>
      <c r="UYI11" s="124"/>
      <c r="UYJ11" s="124"/>
      <c r="UYK11" s="124"/>
      <c r="UYL11" s="124"/>
      <c r="UYM11" s="124"/>
      <c r="UYN11" s="124"/>
      <c r="UYO11" s="124"/>
      <c r="UYP11" s="124"/>
      <c r="UYQ11" s="124"/>
      <c r="UYR11" s="124"/>
      <c r="UYS11" s="124"/>
      <c r="UYT11" s="124"/>
      <c r="UYU11" s="124"/>
      <c r="UYV11" s="124"/>
      <c r="UYW11" s="124"/>
      <c r="UYX11" s="124"/>
      <c r="UYY11" s="124"/>
      <c r="UYZ11" s="124"/>
      <c r="UZA11" s="124"/>
      <c r="UZB11" s="124"/>
      <c r="UZC11" s="124"/>
      <c r="UZD11" s="124"/>
      <c r="UZE11" s="124"/>
      <c r="UZF11" s="124"/>
      <c r="UZG11" s="124"/>
      <c r="UZH11" s="124"/>
      <c r="UZI11" s="124"/>
      <c r="UZJ11" s="124"/>
      <c r="UZK11" s="124"/>
      <c r="UZL11" s="124"/>
      <c r="UZM11" s="124"/>
      <c r="UZN11" s="124"/>
      <c r="UZO11" s="124"/>
      <c r="UZP11" s="124"/>
      <c r="UZQ11" s="124"/>
      <c r="UZR11" s="124"/>
      <c r="UZS11" s="124"/>
      <c r="UZT11" s="124"/>
      <c r="UZU11" s="124"/>
      <c r="UZV11" s="124"/>
      <c r="UZW11" s="124"/>
      <c r="UZX11" s="124"/>
      <c r="UZY11" s="124"/>
      <c r="UZZ11" s="124"/>
      <c r="VAA11" s="124"/>
      <c r="VAB11" s="124"/>
      <c r="VAC11" s="124"/>
      <c r="VAD11" s="124"/>
      <c r="VAE11" s="124"/>
      <c r="VAF11" s="124"/>
      <c r="VAG11" s="124"/>
      <c r="VAH11" s="124"/>
      <c r="VAI11" s="124"/>
      <c r="VAJ11" s="124"/>
      <c r="VAK11" s="124"/>
      <c r="VAL11" s="124"/>
      <c r="VAM11" s="124"/>
      <c r="VAN11" s="124"/>
      <c r="VAO11" s="124"/>
      <c r="VAP11" s="124"/>
      <c r="VAQ11" s="124"/>
      <c r="VAR11" s="124"/>
      <c r="VAS11" s="124"/>
      <c r="VAT11" s="124"/>
      <c r="VAU11" s="124"/>
      <c r="VAV11" s="124"/>
      <c r="VAW11" s="124"/>
      <c r="VAX11" s="124"/>
      <c r="VAY11" s="124"/>
      <c r="VAZ11" s="124"/>
      <c r="VBA11" s="124"/>
      <c r="VBB11" s="124"/>
      <c r="VBC11" s="124"/>
      <c r="VBD11" s="124"/>
      <c r="VBE11" s="124"/>
      <c r="VBF11" s="124"/>
      <c r="VBG11" s="124"/>
      <c r="VBH11" s="124"/>
      <c r="VBI11" s="124"/>
      <c r="VBJ11" s="124"/>
      <c r="VBK11" s="124"/>
      <c r="VBL11" s="124"/>
      <c r="VBM11" s="124"/>
      <c r="VBN11" s="124"/>
      <c r="VBO11" s="124"/>
      <c r="VBP11" s="124"/>
      <c r="VBQ11" s="124"/>
      <c r="VBR11" s="124"/>
      <c r="VBS11" s="124"/>
      <c r="VBT11" s="124"/>
      <c r="VBU11" s="124"/>
      <c r="VBV11" s="124"/>
      <c r="VBW11" s="124"/>
      <c r="VBX11" s="124"/>
      <c r="VBY11" s="124"/>
      <c r="VBZ11" s="124"/>
      <c r="VCA11" s="124"/>
      <c r="VCB11" s="124"/>
      <c r="VCC11" s="124"/>
      <c r="VCD11" s="124"/>
      <c r="VCE11" s="124"/>
      <c r="VCF11" s="124"/>
      <c r="VCG11" s="124"/>
      <c r="VCH11" s="124"/>
      <c r="VCI11" s="124"/>
      <c r="VCJ11" s="124"/>
      <c r="VCK11" s="124"/>
      <c r="VCL11" s="124"/>
      <c r="VCM11" s="124"/>
      <c r="VCN11" s="124"/>
      <c r="VCO11" s="124"/>
      <c r="VCP11" s="124"/>
      <c r="VCQ11" s="124"/>
      <c r="VCR11" s="124"/>
      <c r="VCS11" s="124"/>
      <c r="VCT11" s="124"/>
      <c r="VCU11" s="124"/>
      <c r="VCV11" s="124"/>
      <c r="VCW11" s="124"/>
      <c r="VCX11" s="124"/>
      <c r="VCY11" s="124"/>
      <c r="VCZ11" s="124"/>
      <c r="VDA11" s="124"/>
      <c r="VDB11" s="124"/>
      <c r="VDC11" s="124"/>
      <c r="VDD11" s="124"/>
      <c r="VDE11" s="124"/>
      <c r="VDF11" s="124"/>
      <c r="VDG11" s="124"/>
      <c r="VDH11" s="124"/>
      <c r="VDI11" s="124"/>
      <c r="VDJ11" s="124"/>
      <c r="VDK11" s="124"/>
      <c r="VDL11" s="124"/>
      <c r="VDM11" s="124"/>
      <c r="VDN11" s="124"/>
      <c r="VDO11" s="124"/>
      <c r="VDP11" s="124"/>
      <c r="VDQ11" s="124"/>
      <c r="VDR11" s="124"/>
      <c r="VDS11" s="124"/>
      <c r="VDT11" s="124"/>
      <c r="VDU11" s="124"/>
      <c r="VDV11" s="124"/>
      <c r="VDW11" s="124"/>
      <c r="VDX11" s="124"/>
      <c r="VDY11" s="124"/>
      <c r="VDZ11" s="124"/>
      <c r="VEA11" s="124"/>
      <c r="VEB11" s="124"/>
      <c r="VEC11" s="124"/>
      <c r="VED11" s="124"/>
      <c r="VEE11" s="124"/>
      <c r="VEF11" s="124"/>
      <c r="VEG11" s="124"/>
      <c r="VEH11" s="124"/>
      <c r="VEI11" s="124"/>
      <c r="VEJ11" s="124"/>
      <c r="VEK11" s="124"/>
      <c r="VEL11" s="124"/>
      <c r="VEM11" s="124"/>
      <c r="VEN11" s="124"/>
      <c r="VEO11" s="124"/>
      <c r="VEP11" s="124"/>
      <c r="VEQ11" s="124"/>
      <c r="VER11" s="124"/>
      <c r="VES11" s="124"/>
      <c r="VET11" s="124"/>
      <c r="VEU11" s="124"/>
      <c r="VEV11" s="124"/>
      <c r="VEW11" s="124"/>
      <c r="VEX11" s="124"/>
      <c r="VEY11" s="124"/>
      <c r="VEZ11" s="124"/>
      <c r="VFA11" s="124"/>
      <c r="VFB11" s="124"/>
      <c r="VFC11" s="124"/>
      <c r="VFD11" s="124"/>
      <c r="VFE11" s="124"/>
      <c r="VFF11" s="124"/>
      <c r="VFG11" s="124"/>
      <c r="VFH11" s="124"/>
      <c r="VFI11" s="124"/>
      <c r="VFJ11" s="124"/>
      <c r="VFK11" s="124"/>
      <c r="VFL11" s="124"/>
      <c r="VFM11" s="124"/>
      <c r="VFN11" s="124"/>
      <c r="VFO11" s="124"/>
      <c r="VFP11" s="124"/>
      <c r="VFQ11" s="124"/>
      <c r="VFR11" s="124"/>
      <c r="VFS11" s="124"/>
      <c r="VFT11" s="124"/>
      <c r="VFU11" s="124"/>
      <c r="VFV11" s="124"/>
      <c r="VFW11" s="124"/>
      <c r="VFX11" s="124"/>
      <c r="VFY11" s="124"/>
      <c r="VFZ11" s="124"/>
      <c r="VGA11" s="124"/>
      <c r="VGB11" s="124"/>
      <c r="VGC11" s="124"/>
      <c r="VGD11" s="124"/>
      <c r="VGE11" s="124"/>
      <c r="VGF11" s="124"/>
      <c r="VGG11" s="124"/>
      <c r="VGH11" s="124"/>
      <c r="VGI11" s="124"/>
      <c r="VGJ11" s="124"/>
      <c r="VGK11" s="124"/>
      <c r="VGL11" s="124"/>
      <c r="VGM11" s="124"/>
      <c r="VGN11" s="124"/>
      <c r="VGO11" s="124"/>
      <c r="VGP11" s="124"/>
      <c r="VGQ11" s="124"/>
      <c r="VGR11" s="124"/>
      <c r="VGS11" s="124"/>
      <c r="VGT11" s="124"/>
      <c r="VGU11" s="124"/>
      <c r="VGV11" s="124"/>
      <c r="VGW11" s="124"/>
      <c r="VGX11" s="124"/>
      <c r="VGY11" s="124"/>
      <c r="VGZ11" s="124"/>
      <c r="VHA11" s="124"/>
      <c r="VHB11" s="124"/>
      <c r="VHC11" s="124"/>
      <c r="VHD11" s="124"/>
      <c r="VHE11" s="124"/>
      <c r="VHF11" s="124"/>
      <c r="VHG11" s="124"/>
      <c r="VHH11" s="124"/>
      <c r="VHI11" s="124"/>
      <c r="VHJ11" s="124"/>
      <c r="VHK11" s="124"/>
      <c r="VHL11" s="124"/>
      <c r="VHM11" s="124"/>
      <c r="VHN11" s="124"/>
      <c r="VHO11" s="124"/>
      <c r="VHP11" s="124"/>
      <c r="VHQ11" s="124"/>
      <c r="VHR11" s="124"/>
      <c r="VHS11" s="124"/>
      <c r="VHT11" s="124"/>
      <c r="VHU11" s="124"/>
      <c r="VHV11" s="124"/>
      <c r="VHW11" s="124"/>
      <c r="VHX11" s="124"/>
      <c r="VHY11" s="124"/>
      <c r="VHZ11" s="124"/>
      <c r="VIA11" s="124"/>
      <c r="VIB11" s="124"/>
      <c r="VIC11" s="124"/>
      <c r="VID11" s="124"/>
      <c r="VIE11" s="124"/>
      <c r="VIF11" s="124"/>
      <c r="VIG11" s="124"/>
      <c r="VIH11" s="124"/>
      <c r="VII11" s="124"/>
      <c r="VIJ11" s="124"/>
      <c r="VIK11" s="124"/>
      <c r="VIL11" s="124"/>
      <c r="VIM11" s="124"/>
      <c r="VIN11" s="124"/>
      <c r="VIO11" s="124"/>
      <c r="VIP11" s="124"/>
      <c r="VIQ11" s="124"/>
      <c r="VIR11" s="124"/>
      <c r="VIS11" s="124"/>
      <c r="VIT11" s="124"/>
      <c r="VIU11" s="124"/>
      <c r="VIV11" s="124"/>
      <c r="VIW11" s="124"/>
      <c r="VIX11" s="124"/>
      <c r="VIY11" s="124"/>
      <c r="VIZ11" s="124"/>
      <c r="VJA11" s="124"/>
      <c r="VJB11" s="124"/>
      <c r="VJC11" s="124"/>
      <c r="VJD11" s="124"/>
      <c r="VJE11" s="124"/>
      <c r="VJF11" s="124"/>
      <c r="VJG11" s="124"/>
      <c r="VJH11" s="124"/>
      <c r="VJI11" s="124"/>
      <c r="VJJ11" s="124"/>
      <c r="VJK11" s="124"/>
      <c r="VJL11" s="124"/>
      <c r="VJM11" s="124"/>
      <c r="VJN11" s="124"/>
      <c r="VJO11" s="124"/>
      <c r="VJP11" s="124"/>
      <c r="VJQ11" s="124"/>
      <c r="VJR11" s="124"/>
      <c r="VJS11" s="124"/>
      <c r="VJT11" s="124"/>
      <c r="VJU11" s="124"/>
      <c r="VJV11" s="124"/>
      <c r="VJW11" s="124"/>
      <c r="VJX11" s="124"/>
      <c r="VJY11" s="124"/>
      <c r="VJZ11" s="124"/>
      <c r="VKA11" s="124"/>
      <c r="VKB11" s="124"/>
      <c r="VKC11" s="124"/>
      <c r="VKD11" s="124"/>
      <c r="VKE11" s="124"/>
      <c r="VKF11" s="124"/>
      <c r="VKG11" s="124"/>
      <c r="VKH11" s="124"/>
      <c r="VKI11" s="124"/>
      <c r="VKJ11" s="124"/>
      <c r="VKK11" s="124"/>
      <c r="VKL11" s="124"/>
      <c r="VKM11" s="124"/>
      <c r="VKN11" s="124"/>
      <c r="VKO11" s="124"/>
      <c r="VKP11" s="124"/>
      <c r="VKQ11" s="124"/>
      <c r="VKR11" s="124"/>
      <c r="VKS11" s="124"/>
      <c r="VKT11" s="124"/>
      <c r="VKU11" s="124"/>
      <c r="VKV11" s="124"/>
      <c r="VKW11" s="124"/>
      <c r="VKX11" s="124"/>
      <c r="VKY11" s="124"/>
      <c r="VKZ11" s="124"/>
      <c r="VLA11" s="124"/>
      <c r="VLB11" s="124"/>
      <c r="VLC11" s="124"/>
      <c r="VLD11" s="124"/>
      <c r="VLE11" s="124"/>
      <c r="VLF11" s="124"/>
      <c r="VLG11" s="124"/>
      <c r="VLH11" s="124"/>
      <c r="VLI11" s="124"/>
      <c r="VLJ11" s="124"/>
      <c r="VLK11" s="124"/>
      <c r="VLL11" s="124"/>
      <c r="VLM11" s="124"/>
      <c r="VLN11" s="124"/>
      <c r="VLO11" s="124"/>
      <c r="VLP11" s="124"/>
      <c r="VLQ11" s="124"/>
      <c r="VLR11" s="124"/>
      <c r="VLS11" s="124"/>
      <c r="VLT11" s="124"/>
      <c r="VLU11" s="124"/>
      <c r="VLV11" s="124"/>
      <c r="VLW11" s="124"/>
      <c r="VLX11" s="124"/>
      <c r="VLY11" s="124"/>
      <c r="VLZ11" s="124"/>
      <c r="VMA11" s="124"/>
      <c r="VMB11" s="124"/>
      <c r="VMC11" s="124"/>
      <c r="VMD11" s="124"/>
      <c r="VME11" s="124"/>
      <c r="VMF11" s="124"/>
      <c r="VMG11" s="124"/>
      <c r="VMH11" s="124"/>
      <c r="VMI11" s="124"/>
      <c r="VMJ11" s="124"/>
      <c r="VMK11" s="124"/>
      <c r="VML11" s="124"/>
      <c r="VMM11" s="124"/>
      <c r="VMN11" s="124"/>
      <c r="VMO11" s="124"/>
      <c r="VMP11" s="124"/>
      <c r="VMQ11" s="124"/>
      <c r="VMR11" s="124"/>
      <c r="VMS11" s="124"/>
      <c r="VMT11" s="124"/>
      <c r="VMU11" s="124"/>
      <c r="VMV11" s="124"/>
      <c r="VMW11" s="124"/>
      <c r="VMX11" s="124"/>
      <c r="VMY11" s="124"/>
      <c r="VMZ11" s="124"/>
      <c r="VNA11" s="124"/>
      <c r="VNB11" s="124"/>
      <c r="VNC11" s="124"/>
      <c r="VND11" s="124"/>
      <c r="VNE11" s="124"/>
      <c r="VNF11" s="124"/>
      <c r="VNG11" s="124"/>
      <c r="VNH11" s="124"/>
      <c r="VNI11" s="124"/>
      <c r="VNJ11" s="124"/>
      <c r="VNK11" s="124"/>
      <c r="VNL11" s="124"/>
      <c r="VNM11" s="124"/>
      <c r="VNN11" s="124"/>
      <c r="VNO11" s="124"/>
      <c r="VNP11" s="124"/>
      <c r="VNQ11" s="124"/>
      <c r="VNR11" s="124"/>
      <c r="VNS11" s="124"/>
      <c r="VNT11" s="124"/>
      <c r="VNU11" s="124"/>
      <c r="VNV11" s="124"/>
      <c r="VNW11" s="124"/>
      <c r="VNX11" s="124"/>
      <c r="VNY11" s="124"/>
      <c r="VNZ11" s="124"/>
      <c r="VOA11" s="124"/>
      <c r="VOB11" s="124"/>
      <c r="VOC11" s="124"/>
      <c r="VOD11" s="124"/>
      <c r="VOE11" s="124"/>
      <c r="VOF11" s="124"/>
      <c r="VOG11" s="124"/>
      <c r="VOH11" s="124"/>
      <c r="VOI11" s="124"/>
      <c r="VOJ11" s="124"/>
      <c r="VOK11" s="124"/>
      <c r="VOL11" s="124"/>
      <c r="VOM11" s="124"/>
      <c r="VON11" s="124"/>
      <c r="VOO11" s="124"/>
      <c r="VOP11" s="124"/>
      <c r="VOQ11" s="124"/>
      <c r="VOR11" s="124"/>
      <c r="VOS11" s="124"/>
      <c r="VOT11" s="124"/>
      <c r="VOU11" s="124"/>
      <c r="VOV11" s="124"/>
      <c r="VOW11" s="124"/>
      <c r="VOX11" s="124"/>
      <c r="VOY11" s="124"/>
      <c r="VOZ11" s="124"/>
      <c r="VPA11" s="124"/>
      <c r="VPB11" s="124"/>
      <c r="VPC11" s="124"/>
      <c r="VPD11" s="124"/>
      <c r="VPE11" s="124"/>
      <c r="VPF11" s="124"/>
      <c r="VPG11" s="124"/>
      <c r="VPH11" s="124"/>
      <c r="VPI11" s="124"/>
      <c r="VPJ11" s="124"/>
      <c r="VPK11" s="124"/>
      <c r="VPL11" s="124"/>
      <c r="VPM11" s="124"/>
      <c r="VPN11" s="124"/>
      <c r="VPO11" s="124"/>
      <c r="VPP11" s="124"/>
      <c r="VPQ11" s="124"/>
      <c r="VPR11" s="124"/>
      <c r="VPS11" s="124"/>
      <c r="VPT11" s="124"/>
      <c r="VPU11" s="124"/>
      <c r="VPV11" s="124"/>
      <c r="VPW11" s="124"/>
      <c r="VPX11" s="124"/>
      <c r="VPY11" s="124"/>
      <c r="VPZ11" s="124"/>
      <c r="VQA11" s="124"/>
      <c r="VQB11" s="124"/>
      <c r="VQC11" s="124"/>
      <c r="VQD11" s="124"/>
      <c r="VQE11" s="124"/>
      <c r="VQF11" s="124"/>
      <c r="VQG11" s="124"/>
      <c r="VQH11" s="124"/>
      <c r="VQI11" s="124"/>
      <c r="VQJ11" s="124"/>
      <c r="VQK11" s="124"/>
      <c r="VQL11" s="124"/>
      <c r="VQM11" s="124"/>
      <c r="VQN11" s="124"/>
      <c r="VQO11" s="124"/>
      <c r="VQP11" s="124"/>
      <c r="VQQ11" s="124"/>
      <c r="VQR11" s="124"/>
      <c r="VQS11" s="124"/>
      <c r="VQT11" s="124"/>
      <c r="VQU11" s="124"/>
      <c r="VQV11" s="124"/>
      <c r="VQW11" s="124"/>
      <c r="VQX11" s="124"/>
      <c r="VQY11" s="124"/>
      <c r="VQZ11" s="124"/>
      <c r="VRA11" s="124"/>
      <c r="VRB11" s="124"/>
      <c r="VRC11" s="124"/>
      <c r="VRD11" s="124"/>
      <c r="VRE11" s="124"/>
      <c r="VRF11" s="124"/>
      <c r="VRG11" s="124"/>
      <c r="VRH11" s="124"/>
      <c r="VRI11" s="124"/>
      <c r="VRJ11" s="124"/>
      <c r="VRK11" s="124"/>
      <c r="VRL11" s="124"/>
      <c r="VRM11" s="124"/>
      <c r="VRN11" s="124"/>
      <c r="VRO11" s="124"/>
      <c r="VRP11" s="124"/>
      <c r="VRQ11" s="124"/>
      <c r="VRR11" s="124"/>
      <c r="VRS11" s="124"/>
      <c r="VRT11" s="124"/>
      <c r="VRU11" s="124"/>
      <c r="VRV11" s="124"/>
      <c r="VRW11" s="124"/>
      <c r="VRX11" s="124"/>
      <c r="VRY11" s="124"/>
      <c r="VRZ11" s="124"/>
      <c r="VSA11" s="124"/>
      <c r="VSB11" s="124"/>
      <c r="VSC11" s="124"/>
      <c r="VSD11" s="124"/>
      <c r="VSE11" s="124"/>
      <c r="VSF11" s="124"/>
      <c r="VSG11" s="124"/>
      <c r="VSH11" s="124"/>
      <c r="VSI11" s="124"/>
      <c r="VSJ11" s="124"/>
      <c r="VSK11" s="124"/>
      <c r="VSL11" s="124"/>
      <c r="VSM11" s="124"/>
      <c r="VSN11" s="124"/>
      <c r="VSO11" s="124"/>
      <c r="VSP11" s="124"/>
      <c r="VSQ11" s="124"/>
      <c r="VSR11" s="124"/>
      <c r="VSS11" s="124"/>
      <c r="VST11" s="124"/>
      <c r="VSU11" s="124"/>
      <c r="VSV11" s="124"/>
      <c r="VSW11" s="124"/>
      <c r="VSX11" s="124"/>
      <c r="VSY11" s="124"/>
      <c r="VSZ11" s="124"/>
      <c r="VTA11" s="124"/>
      <c r="VTB11" s="124"/>
      <c r="VTC11" s="124"/>
      <c r="VTD11" s="124"/>
      <c r="VTE11" s="124"/>
      <c r="VTF11" s="124"/>
      <c r="VTG11" s="124"/>
      <c r="VTH11" s="124"/>
      <c r="VTI11" s="124"/>
      <c r="VTJ11" s="124"/>
      <c r="VTK11" s="124"/>
      <c r="VTL11" s="124"/>
      <c r="VTM11" s="124"/>
      <c r="VTN11" s="124"/>
      <c r="VTO11" s="124"/>
      <c r="VTP11" s="124"/>
      <c r="VTQ11" s="124"/>
      <c r="VTR11" s="124"/>
      <c r="VTS11" s="124"/>
      <c r="VTT11" s="124"/>
      <c r="VTU11" s="124"/>
      <c r="VTV11" s="124"/>
      <c r="VTW11" s="124"/>
      <c r="VTX11" s="124"/>
      <c r="VTY11" s="124"/>
      <c r="VTZ11" s="124"/>
      <c r="VUA11" s="124"/>
      <c r="VUB11" s="124"/>
      <c r="VUC11" s="124"/>
      <c r="VUD11" s="124"/>
      <c r="VUE11" s="124"/>
      <c r="VUF11" s="124"/>
      <c r="VUG11" s="124"/>
      <c r="VUH11" s="124"/>
      <c r="VUI11" s="124"/>
      <c r="VUJ11" s="124"/>
      <c r="VUK11" s="124"/>
      <c r="VUL11" s="124"/>
      <c r="VUM11" s="124"/>
      <c r="VUN11" s="124"/>
      <c r="VUO11" s="124"/>
      <c r="VUP11" s="124"/>
      <c r="VUQ11" s="124"/>
      <c r="VUR11" s="124"/>
      <c r="VUS11" s="124"/>
      <c r="VUT11" s="124"/>
      <c r="VUU11" s="124"/>
      <c r="VUV11" s="124"/>
      <c r="VUW11" s="124"/>
      <c r="VUX11" s="124"/>
      <c r="VUY11" s="124"/>
      <c r="VUZ11" s="124"/>
      <c r="VVA11" s="124"/>
      <c r="VVB11" s="124"/>
      <c r="VVC11" s="124"/>
      <c r="VVD11" s="124"/>
      <c r="VVE11" s="124"/>
      <c r="VVF11" s="124"/>
      <c r="VVG11" s="124"/>
      <c r="VVH11" s="124"/>
      <c r="VVI11" s="124"/>
      <c r="VVJ11" s="124"/>
      <c r="VVK11" s="124"/>
      <c r="VVL11" s="124"/>
      <c r="VVM11" s="124"/>
      <c r="VVN11" s="124"/>
      <c r="VVO11" s="124"/>
      <c r="VVP11" s="124"/>
      <c r="VVQ11" s="124"/>
      <c r="VVR11" s="124"/>
      <c r="VVS11" s="124"/>
      <c r="VVT11" s="124"/>
      <c r="VVU11" s="124"/>
      <c r="VVV11" s="124"/>
      <c r="VVW11" s="124"/>
      <c r="VVX11" s="124"/>
      <c r="VVY11" s="124"/>
      <c r="VVZ11" s="124"/>
      <c r="VWA11" s="124"/>
      <c r="VWB11" s="124"/>
      <c r="VWC11" s="124"/>
      <c r="VWD11" s="124"/>
      <c r="VWE11" s="124"/>
      <c r="VWF11" s="124"/>
      <c r="VWG11" s="124"/>
      <c r="VWH11" s="124"/>
      <c r="VWI11" s="124"/>
      <c r="VWJ11" s="124"/>
      <c r="VWK11" s="124"/>
      <c r="VWL11" s="124"/>
      <c r="VWM11" s="124"/>
      <c r="VWN11" s="124"/>
      <c r="VWO11" s="124"/>
      <c r="VWP11" s="124"/>
      <c r="VWQ11" s="124"/>
      <c r="VWR11" s="124"/>
      <c r="VWS11" s="124"/>
      <c r="VWT11" s="124"/>
      <c r="VWU11" s="124"/>
      <c r="VWV11" s="124"/>
      <c r="VWW11" s="124"/>
      <c r="VWX11" s="124"/>
      <c r="VWY11" s="124"/>
      <c r="VWZ11" s="124"/>
      <c r="VXA11" s="124"/>
      <c r="VXB11" s="124"/>
      <c r="VXC11" s="124"/>
      <c r="VXD11" s="124"/>
      <c r="VXE11" s="124"/>
      <c r="VXF11" s="124"/>
      <c r="VXG11" s="124"/>
      <c r="VXH11" s="124"/>
      <c r="VXI11" s="124"/>
      <c r="VXJ11" s="124"/>
      <c r="VXK11" s="124"/>
      <c r="VXL11" s="124"/>
      <c r="VXM11" s="124"/>
      <c r="VXN11" s="124"/>
      <c r="VXO11" s="124"/>
      <c r="VXP11" s="124"/>
      <c r="VXQ11" s="124"/>
      <c r="VXR11" s="124"/>
      <c r="VXS11" s="124"/>
      <c r="VXT11" s="124"/>
      <c r="VXU11" s="124"/>
      <c r="VXV11" s="124"/>
      <c r="VXW11" s="124"/>
      <c r="VXX11" s="124"/>
      <c r="VXY11" s="124"/>
      <c r="VXZ11" s="124"/>
      <c r="VYA11" s="124"/>
      <c r="VYB11" s="124"/>
      <c r="VYC11" s="124"/>
      <c r="VYD11" s="124"/>
      <c r="VYE11" s="124"/>
      <c r="VYF11" s="124"/>
      <c r="VYG11" s="124"/>
      <c r="VYH11" s="124"/>
      <c r="VYI11" s="124"/>
      <c r="VYJ11" s="124"/>
      <c r="VYK11" s="124"/>
      <c r="VYL11" s="124"/>
      <c r="VYM11" s="124"/>
      <c r="VYN11" s="124"/>
      <c r="VYO11" s="124"/>
      <c r="VYP11" s="124"/>
      <c r="VYQ11" s="124"/>
      <c r="VYR11" s="124"/>
      <c r="VYS11" s="124"/>
      <c r="VYT11" s="124"/>
      <c r="VYU11" s="124"/>
      <c r="VYV11" s="124"/>
      <c r="VYW11" s="124"/>
      <c r="VYX11" s="124"/>
      <c r="VYY11" s="124"/>
      <c r="VYZ11" s="124"/>
      <c r="VZA11" s="124"/>
      <c r="VZB11" s="124"/>
      <c r="VZC11" s="124"/>
      <c r="VZD11" s="124"/>
      <c r="VZE11" s="124"/>
      <c r="VZF11" s="124"/>
      <c r="VZG11" s="124"/>
      <c r="VZH11" s="124"/>
      <c r="VZI11" s="124"/>
      <c r="VZJ11" s="124"/>
      <c r="VZK11" s="124"/>
      <c r="VZL11" s="124"/>
      <c r="VZM11" s="124"/>
      <c r="VZN11" s="124"/>
      <c r="VZO11" s="124"/>
      <c r="VZP11" s="124"/>
      <c r="VZQ11" s="124"/>
      <c r="VZR11" s="124"/>
      <c r="VZS11" s="124"/>
      <c r="VZT11" s="124"/>
      <c r="VZU11" s="124"/>
      <c r="VZV11" s="124"/>
      <c r="VZW11" s="124"/>
      <c r="VZX11" s="124"/>
      <c r="VZY11" s="124"/>
      <c r="VZZ11" s="124"/>
      <c r="WAA11" s="124"/>
      <c r="WAB11" s="124"/>
      <c r="WAC11" s="124"/>
      <c r="WAD11" s="124"/>
      <c r="WAE11" s="124"/>
      <c r="WAF11" s="124"/>
      <c r="WAG11" s="124"/>
      <c r="WAH11" s="124"/>
      <c r="WAI11" s="124"/>
      <c r="WAJ11" s="124"/>
      <c r="WAK11" s="124"/>
      <c r="WAL11" s="124"/>
      <c r="WAM11" s="124"/>
      <c r="WAN11" s="124"/>
      <c r="WAO11" s="124"/>
      <c r="WAP11" s="124"/>
      <c r="WAQ11" s="124"/>
      <c r="WAR11" s="124"/>
      <c r="WAS11" s="124"/>
      <c r="WAT11" s="124"/>
      <c r="WAU11" s="124"/>
      <c r="WAV11" s="124"/>
      <c r="WAW11" s="124"/>
      <c r="WAX11" s="124"/>
      <c r="WAY11" s="124"/>
      <c r="WAZ11" s="124"/>
      <c r="WBA11" s="124"/>
      <c r="WBB11" s="124"/>
      <c r="WBC11" s="124"/>
      <c r="WBD11" s="124"/>
      <c r="WBE11" s="124"/>
      <c r="WBF11" s="124"/>
      <c r="WBG11" s="124"/>
      <c r="WBH11" s="124"/>
      <c r="WBI11" s="124"/>
      <c r="WBJ11" s="124"/>
      <c r="WBK11" s="124"/>
      <c r="WBL11" s="124"/>
      <c r="WBM11" s="124"/>
      <c r="WBN11" s="124"/>
      <c r="WBO11" s="124"/>
      <c r="WBP11" s="124"/>
      <c r="WBQ11" s="124"/>
      <c r="WBR11" s="124"/>
      <c r="WBS11" s="124"/>
      <c r="WBT11" s="124"/>
      <c r="WBU11" s="124"/>
      <c r="WBV11" s="124"/>
      <c r="WBW11" s="124"/>
      <c r="WBX11" s="124"/>
      <c r="WBY11" s="124"/>
      <c r="WBZ11" s="124"/>
      <c r="WCA11" s="124"/>
      <c r="WCB11" s="124"/>
      <c r="WCC11" s="124"/>
      <c r="WCD11" s="124"/>
      <c r="WCE11" s="124"/>
      <c r="WCF11" s="124"/>
      <c r="WCG11" s="124"/>
      <c r="WCH11" s="124"/>
      <c r="WCI11" s="124"/>
      <c r="WCJ11" s="124"/>
      <c r="WCK11" s="124"/>
      <c r="WCL11" s="124"/>
      <c r="WCM11" s="124"/>
      <c r="WCN11" s="124"/>
      <c r="WCO11" s="124"/>
      <c r="WCP11" s="124"/>
      <c r="WCQ11" s="124"/>
      <c r="WCR11" s="124"/>
      <c r="WCS11" s="124"/>
      <c r="WCT11" s="124"/>
      <c r="WCU11" s="124"/>
      <c r="WCV11" s="124"/>
      <c r="WCW11" s="124"/>
      <c r="WCX11" s="124"/>
      <c r="WCY11" s="124"/>
      <c r="WCZ11" s="124"/>
      <c r="WDA11" s="124"/>
      <c r="WDB11" s="124"/>
      <c r="WDC11" s="124"/>
      <c r="WDD11" s="124"/>
      <c r="WDE11" s="124"/>
      <c r="WDF11" s="124"/>
      <c r="WDG11" s="124"/>
      <c r="WDH11" s="124"/>
      <c r="WDI11" s="124"/>
      <c r="WDJ11" s="124"/>
      <c r="WDK11" s="124"/>
      <c r="WDL11" s="124"/>
      <c r="WDM11" s="124"/>
      <c r="WDN11" s="124"/>
      <c r="WDO11" s="124"/>
      <c r="WDP11" s="124"/>
      <c r="WDQ11" s="124"/>
      <c r="WDR11" s="124"/>
      <c r="WDS11" s="124"/>
      <c r="WDT11" s="124"/>
      <c r="WDU11" s="124"/>
      <c r="WDV11" s="124"/>
      <c r="WDW11" s="124"/>
      <c r="WDX11" s="124"/>
      <c r="WDY11" s="124"/>
      <c r="WDZ11" s="124"/>
      <c r="WEA11" s="124"/>
      <c r="WEB11" s="124"/>
      <c r="WEC11" s="124"/>
      <c r="WED11" s="124"/>
      <c r="WEE11" s="124"/>
      <c r="WEF11" s="124"/>
      <c r="WEG11" s="124"/>
      <c r="WEH11" s="124"/>
      <c r="WEI11" s="124"/>
      <c r="WEJ11" s="124"/>
      <c r="WEK11" s="124"/>
      <c r="WEL11" s="124"/>
      <c r="WEM11" s="124"/>
      <c r="WEN11" s="124"/>
      <c r="WEO11" s="124"/>
      <c r="WEP11" s="124"/>
      <c r="WEQ11" s="124"/>
      <c r="WER11" s="124"/>
      <c r="WES11" s="124"/>
      <c r="WET11" s="124"/>
      <c r="WEU11" s="124"/>
      <c r="WEV11" s="124"/>
      <c r="WEW11" s="124"/>
      <c r="WEX11" s="124"/>
      <c r="WEY11" s="124"/>
      <c r="WEZ11" s="124"/>
      <c r="WFA11" s="124"/>
      <c r="WFB11" s="124"/>
      <c r="WFC11" s="124"/>
      <c r="WFD11" s="124"/>
      <c r="WFE11" s="124"/>
      <c r="WFF11" s="124"/>
      <c r="WFG11" s="124"/>
      <c r="WFH11" s="124"/>
      <c r="WFI11" s="124"/>
      <c r="WFJ11" s="124"/>
      <c r="WFK11" s="124"/>
      <c r="WFL11" s="124"/>
      <c r="WFM11" s="124"/>
      <c r="WFN11" s="124"/>
      <c r="WFO11" s="124"/>
      <c r="WFP11" s="124"/>
      <c r="WFQ11" s="124"/>
      <c r="WFR11" s="124"/>
      <c r="WFS11" s="124"/>
      <c r="WFT11" s="124"/>
      <c r="WFU11" s="124"/>
      <c r="WFV11" s="124"/>
      <c r="WFW11" s="124"/>
      <c r="WFX11" s="124"/>
      <c r="WFY11" s="124"/>
      <c r="WFZ11" s="124"/>
      <c r="WGA11" s="124"/>
      <c r="WGB11" s="124"/>
      <c r="WGC11" s="124"/>
      <c r="WGD11" s="124"/>
      <c r="WGE11" s="124"/>
      <c r="WGF11" s="124"/>
      <c r="WGG11" s="124"/>
      <c r="WGH11" s="124"/>
      <c r="WGI11" s="124"/>
      <c r="WGJ11" s="124"/>
      <c r="WGK11" s="124"/>
      <c r="WGL11" s="124"/>
      <c r="WGM11" s="124"/>
      <c r="WGN11" s="124"/>
      <c r="WGO11" s="124"/>
      <c r="WGP11" s="124"/>
      <c r="WGQ11" s="124"/>
      <c r="WGR11" s="124"/>
      <c r="WGS11" s="124"/>
      <c r="WGT11" s="124"/>
      <c r="WGU11" s="124"/>
      <c r="WGV11" s="124"/>
      <c r="WGW11" s="124"/>
      <c r="WGX11" s="124"/>
      <c r="WGY11" s="124"/>
      <c r="WGZ11" s="124"/>
      <c r="WHA11" s="124"/>
      <c r="WHB11" s="124"/>
      <c r="WHC11" s="124"/>
      <c r="WHD11" s="124"/>
      <c r="WHE11" s="124"/>
      <c r="WHF11" s="124"/>
      <c r="WHG11" s="124"/>
      <c r="WHH11" s="124"/>
      <c r="WHI11" s="124"/>
      <c r="WHJ11" s="124"/>
      <c r="WHK11" s="124"/>
      <c r="WHL11" s="124"/>
      <c r="WHM11" s="124"/>
      <c r="WHN11" s="124"/>
      <c r="WHO11" s="124"/>
      <c r="WHP11" s="124"/>
      <c r="WHQ11" s="124"/>
      <c r="WHR11" s="124"/>
      <c r="WHS11" s="124"/>
      <c r="WHT11" s="124"/>
      <c r="WHU11" s="124"/>
      <c r="WHV11" s="124"/>
      <c r="WHW11" s="124"/>
      <c r="WHX11" s="124"/>
      <c r="WHY11" s="124"/>
      <c r="WHZ11" s="124"/>
      <c r="WIA11" s="124"/>
      <c r="WIB11" s="124"/>
      <c r="WIC11" s="124"/>
      <c r="WID11" s="124"/>
      <c r="WIE11" s="124"/>
      <c r="WIF11" s="124"/>
      <c r="WIG11" s="124"/>
      <c r="WIH11" s="124"/>
      <c r="WII11" s="124"/>
      <c r="WIJ11" s="124"/>
      <c r="WIK11" s="124"/>
      <c r="WIL11" s="124"/>
      <c r="WIM11" s="124"/>
      <c r="WIN11" s="124"/>
      <c r="WIO11" s="124"/>
      <c r="WIP11" s="124"/>
      <c r="WIQ11" s="124"/>
      <c r="WIR11" s="124"/>
      <c r="WIS11" s="124"/>
      <c r="WIT11" s="124"/>
      <c r="WIU11" s="124"/>
      <c r="WIV11" s="124"/>
      <c r="WIW11" s="124"/>
      <c r="WIX11" s="124"/>
      <c r="WIY11" s="124"/>
      <c r="WIZ11" s="124"/>
      <c r="WJA11" s="124"/>
      <c r="WJB11" s="124"/>
      <c r="WJC11" s="124"/>
      <c r="WJD11" s="124"/>
      <c r="WJE11" s="124"/>
      <c r="WJF11" s="124"/>
      <c r="WJG11" s="124"/>
      <c r="WJH11" s="124"/>
      <c r="WJI11" s="124"/>
      <c r="WJJ11" s="124"/>
      <c r="WJK11" s="124"/>
      <c r="WJL11" s="124"/>
      <c r="WJM11" s="124"/>
      <c r="WJN11" s="124"/>
      <c r="WJO11" s="124"/>
      <c r="WJP11" s="124"/>
      <c r="WJQ11" s="124"/>
      <c r="WJR11" s="124"/>
      <c r="WJS11" s="124"/>
      <c r="WJT11" s="124"/>
      <c r="WJU11" s="124"/>
      <c r="WJV11" s="124"/>
      <c r="WJW11" s="124"/>
      <c r="WJX11" s="124"/>
      <c r="WJY11" s="124"/>
      <c r="WJZ11" s="124"/>
      <c r="WKA11" s="124"/>
      <c r="WKB11" s="124"/>
      <c r="WKC11" s="124"/>
      <c r="WKD11" s="124"/>
      <c r="WKE11" s="124"/>
      <c r="WKF11" s="124"/>
      <c r="WKG11" s="124"/>
      <c r="WKH11" s="124"/>
      <c r="WKI11" s="124"/>
      <c r="WKJ11" s="124"/>
      <c r="WKK11" s="124"/>
      <c r="WKL11" s="124"/>
      <c r="WKM11" s="124"/>
      <c r="WKN11" s="124"/>
      <c r="WKO11" s="124"/>
      <c r="WKP11" s="124"/>
      <c r="WKQ11" s="124"/>
      <c r="WKR11" s="124"/>
      <c r="WKS11" s="124"/>
      <c r="WKT11" s="124"/>
      <c r="WKU11" s="124"/>
      <c r="WKV11" s="124"/>
      <c r="WKW11" s="124"/>
      <c r="WKX11" s="124"/>
      <c r="WKY11" s="124"/>
      <c r="WKZ11" s="124"/>
      <c r="WLA11" s="124"/>
      <c r="WLB11" s="124"/>
      <c r="WLC11" s="124"/>
      <c r="WLD11" s="124"/>
      <c r="WLE11" s="124"/>
      <c r="WLF11" s="124"/>
      <c r="WLG11" s="124"/>
      <c r="WLH11" s="124"/>
      <c r="WLI11" s="124"/>
      <c r="WLJ11" s="124"/>
      <c r="WLK11" s="124"/>
      <c r="WLL11" s="124"/>
      <c r="WLM11" s="124"/>
      <c r="WLN11" s="124"/>
      <c r="WLO11" s="124"/>
      <c r="WLP11" s="124"/>
      <c r="WLQ11" s="124"/>
      <c r="WLR11" s="124"/>
      <c r="WLS11" s="124"/>
      <c r="WLT11" s="124"/>
      <c r="WLU11" s="124"/>
      <c r="WLV11" s="124"/>
      <c r="WLW11" s="124"/>
      <c r="WLX11" s="124"/>
      <c r="WLY11" s="124"/>
      <c r="WLZ11" s="124"/>
      <c r="WMA11" s="124"/>
      <c r="WMB11" s="124"/>
      <c r="WMC11" s="124"/>
      <c r="WMD11" s="124"/>
      <c r="WME11" s="124"/>
      <c r="WMF11" s="124"/>
      <c r="WMG11" s="124"/>
      <c r="WMH11" s="124"/>
      <c r="WMI11" s="124"/>
      <c r="WMJ11" s="124"/>
      <c r="WMK11" s="124"/>
      <c r="WML11" s="124"/>
      <c r="WMM11" s="124"/>
      <c r="WMN11" s="124"/>
      <c r="WMO11" s="124"/>
      <c r="WMP11" s="124"/>
      <c r="WMQ11" s="124"/>
      <c r="WMR11" s="124"/>
      <c r="WMS11" s="124"/>
      <c r="WMT11" s="124"/>
      <c r="WMU11" s="124"/>
      <c r="WMV11" s="124"/>
      <c r="WMW11" s="124"/>
      <c r="WMX11" s="124"/>
      <c r="WMY11" s="124"/>
      <c r="WMZ11" s="124"/>
      <c r="WNA11" s="124"/>
      <c r="WNB11" s="124"/>
      <c r="WNC11" s="124"/>
      <c r="WND11" s="124"/>
      <c r="WNE11" s="124"/>
      <c r="WNF11" s="124"/>
      <c r="WNG11" s="124"/>
      <c r="WNH11" s="124"/>
      <c r="WNI11" s="124"/>
      <c r="WNJ11" s="124"/>
      <c r="WNK11" s="124"/>
      <c r="WNL11" s="124"/>
      <c r="WNM11" s="124"/>
      <c r="WNN11" s="124"/>
      <c r="WNO11" s="124"/>
      <c r="WNP11" s="124"/>
      <c r="WNQ11" s="124"/>
      <c r="WNR11" s="124"/>
      <c r="WNS11" s="124"/>
      <c r="WNT11" s="124"/>
      <c r="WNU11" s="124"/>
      <c r="WNV11" s="124"/>
      <c r="WNW11" s="124"/>
      <c r="WNX11" s="124"/>
      <c r="WNY11" s="124"/>
      <c r="WNZ11" s="124"/>
      <c r="WOA11" s="124"/>
      <c r="WOB11" s="124"/>
      <c r="WOC11" s="124"/>
      <c r="WOD11" s="124"/>
      <c r="WOE11" s="124"/>
      <c r="WOF11" s="124"/>
      <c r="WOG11" s="124"/>
      <c r="WOH11" s="124"/>
      <c r="WOI11" s="124"/>
      <c r="WOJ11" s="124"/>
      <c r="WOK11" s="124"/>
      <c r="WOL11" s="124"/>
      <c r="WOM11" s="124"/>
      <c r="WON11" s="124"/>
      <c r="WOO11" s="124"/>
      <c r="WOP11" s="124"/>
      <c r="WOQ11" s="124"/>
      <c r="WOR11" s="124"/>
      <c r="WOS11" s="124"/>
      <c r="WOT11" s="124"/>
      <c r="WOU11" s="124"/>
      <c r="WOV11" s="124"/>
      <c r="WOW11" s="124"/>
      <c r="WOX11" s="124"/>
      <c r="WOY11" s="124"/>
      <c r="WOZ11" s="124"/>
      <c r="WPA11" s="124"/>
      <c r="WPB11" s="124"/>
      <c r="WPC11" s="124"/>
      <c r="WPD11" s="124"/>
      <c r="WPE11" s="124"/>
      <c r="WPF11" s="124"/>
      <c r="WPG11" s="124"/>
      <c r="WPH11" s="124"/>
      <c r="WPI11" s="124"/>
      <c r="WPJ11" s="124"/>
      <c r="WPK11" s="124"/>
      <c r="WPL11" s="124"/>
      <c r="WPM11" s="124"/>
      <c r="WPN11" s="124"/>
      <c r="WPO11" s="124"/>
      <c r="WPP11" s="124"/>
      <c r="WPQ11" s="124"/>
      <c r="WPR11" s="124"/>
      <c r="WPS11" s="124"/>
      <c r="WPT11" s="124"/>
      <c r="WPU11" s="124"/>
      <c r="WPV11" s="124"/>
      <c r="WPW11" s="124"/>
      <c r="WPX11" s="124"/>
      <c r="WPY11" s="124"/>
      <c r="WPZ11" s="124"/>
      <c r="WQA11" s="124"/>
      <c r="WQB11" s="124"/>
      <c r="WQC11" s="124"/>
      <c r="WQD11" s="124"/>
      <c r="WQE11" s="124"/>
      <c r="WQF11" s="124"/>
      <c r="WQG11" s="124"/>
      <c r="WQH11" s="124"/>
      <c r="WQI11" s="124"/>
      <c r="WQJ11" s="124"/>
      <c r="WQK11" s="124"/>
      <c r="WQL11" s="124"/>
      <c r="WQM11" s="124"/>
      <c r="WQN11" s="124"/>
      <c r="WQO11" s="124"/>
      <c r="WQP11" s="124"/>
      <c r="WQQ11" s="124"/>
      <c r="WQR11" s="124"/>
      <c r="WQS11" s="124"/>
      <c r="WQT11" s="124"/>
      <c r="WQU11" s="124"/>
      <c r="WQV11" s="124"/>
      <c r="WQW11" s="124"/>
      <c r="WQX11" s="124"/>
      <c r="WQY11" s="124"/>
      <c r="WQZ11" s="124"/>
      <c r="WRA11" s="124"/>
      <c r="WRB11" s="124"/>
      <c r="WRC11" s="124"/>
      <c r="WRD11" s="124"/>
      <c r="WRE11" s="124"/>
      <c r="WRF11" s="124"/>
      <c r="WRG11" s="124"/>
      <c r="WRH11" s="124"/>
      <c r="WRI11" s="124"/>
      <c r="WRJ11" s="124"/>
      <c r="WRK11" s="124"/>
      <c r="WRL11" s="124"/>
      <c r="WRM11" s="124"/>
      <c r="WRN11" s="124"/>
      <c r="WRO11" s="124"/>
      <c r="WRP11" s="124"/>
      <c r="WRQ11" s="124"/>
      <c r="WRR11" s="124"/>
      <c r="WRS11" s="124"/>
      <c r="WRT11" s="124"/>
      <c r="WRU11" s="124"/>
      <c r="WRV11" s="124"/>
      <c r="WRW11" s="124"/>
      <c r="WRX11" s="124"/>
      <c r="WRY11" s="124"/>
      <c r="WRZ11" s="124"/>
      <c r="WSA11" s="124"/>
      <c r="WSB11" s="124"/>
      <c r="WSC11" s="124"/>
      <c r="WSD11" s="124"/>
      <c r="WSE11" s="124"/>
      <c r="WSF11" s="124"/>
      <c r="WSG11" s="124"/>
      <c r="WSH11" s="124"/>
      <c r="WSI11" s="124"/>
      <c r="WSJ11" s="124"/>
      <c r="WSK11" s="124"/>
      <c r="WSL11" s="124"/>
      <c r="WSM11" s="124"/>
      <c r="WSN11" s="124"/>
      <c r="WSO11" s="124"/>
      <c r="WSP11" s="124"/>
      <c r="WSQ11" s="124"/>
      <c r="WSR11" s="124"/>
      <c r="WSS11" s="124"/>
      <c r="WST11" s="124"/>
      <c r="WSU11" s="124"/>
      <c r="WSV11" s="124"/>
      <c r="WSW11" s="124"/>
      <c r="WSX11" s="124"/>
      <c r="WSY11" s="124"/>
      <c r="WSZ11" s="124"/>
      <c r="WTA11" s="124"/>
      <c r="WTB11" s="124"/>
      <c r="WTC11" s="124"/>
      <c r="WTD11" s="124"/>
      <c r="WTE11" s="124"/>
      <c r="WTF11" s="124"/>
      <c r="WTG11" s="124"/>
      <c r="WTH11" s="124"/>
      <c r="WTI11" s="124"/>
      <c r="WTJ11" s="124"/>
      <c r="WTK11" s="124"/>
      <c r="WTL11" s="124"/>
      <c r="WTM11" s="124"/>
      <c r="WTN11" s="124"/>
      <c r="WTO11" s="124"/>
      <c r="WTP11" s="124"/>
      <c r="WTQ11" s="124"/>
      <c r="WTR11" s="124"/>
      <c r="WTS11" s="124"/>
      <c r="WTT11" s="124"/>
      <c r="WTU11" s="124"/>
      <c r="WTV11" s="124"/>
      <c r="WTW11" s="124"/>
      <c r="WTX11" s="124"/>
      <c r="WTY11" s="124"/>
      <c r="WTZ11" s="124"/>
      <c r="WUA11" s="124"/>
      <c r="WUB11" s="124"/>
      <c r="WUC11" s="124"/>
      <c r="WUD11" s="124"/>
      <c r="WUE11" s="124"/>
      <c r="WUF11" s="124"/>
      <c r="WUG11" s="124"/>
      <c r="WUH11" s="124"/>
      <c r="WUI11" s="124"/>
      <c r="WUJ11" s="124"/>
      <c r="WUK11" s="124"/>
      <c r="WUL11" s="124"/>
      <c r="WUM11" s="124"/>
      <c r="WUN11" s="124"/>
      <c r="WUO11" s="124"/>
      <c r="WUP11" s="124"/>
      <c r="WUQ11" s="124"/>
      <c r="WUR11" s="124"/>
      <c r="WUS11" s="124"/>
      <c r="WUT11" s="124"/>
      <c r="WUU11" s="124"/>
      <c r="WUV11" s="124"/>
      <c r="WUW11" s="124"/>
      <c r="WUX11" s="124"/>
      <c r="WUY11" s="124"/>
      <c r="WUZ11" s="124"/>
      <c r="WVA11" s="124"/>
      <c r="WVB11" s="124"/>
      <c r="WVC11" s="124"/>
      <c r="WVD11" s="124"/>
      <c r="WVE11" s="124"/>
      <c r="WVF11" s="124"/>
      <c r="WVG11" s="124"/>
    </row>
    <row r="12" spans="1:16136" ht="23.25" customHeight="1" x14ac:dyDescent="0.3">
      <c r="A12" s="114" t="s">
        <v>183</v>
      </c>
      <c r="B12" s="115" t="s">
        <v>66</v>
      </c>
      <c r="C12" s="114" t="s">
        <v>145</v>
      </c>
      <c r="D12" s="116" t="s">
        <v>67</v>
      </c>
      <c r="E12" s="114" t="s">
        <v>146</v>
      </c>
    </row>
    <row r="13" spans="1:16136" ht="76.5" customHeight="1" x14ac:dyDescent="0.3">
      <c r="A13" s="120" t="s">
        <v>202</v>
      </c>
      <c r="B13" s="162" t="s">
        <v>204</v>
      </c>
      <c r="C13" s="141">
        <v>7713550</v>
      </c>
      <c r="D13" s="154" t="s">
        <v>217</v>
      </c>
      <c r="E13" s="161" t="s">
        <v>222</v>
      </c>
    </row>
    <row r="14" spans="1:16136" s="14" customFormat="1" ht="23.25" customHeight="1" x14ac:dyDescent="0.3">
      <c r="A14" s="120" t="s">
        <v>40</v>
      </c>
      <c r="B14" s="118" t="s">
        <v>93</v>
      </c>
      <c r="C14" s="141">
        <v>480000</v>
      </c>
      <c r="D14" s="143" t="s">
        <v>218</v>
      </c>
      <c r="E14" s="117" t="s">
        <v>221</v>
      </c>
      <c r="WVH14"/>
      <c r="WVI14"/>
      <c r="WVJ14"/>
      <c r="WVK14"/>
      <c r="WVL14"/>
      <c r="WVM14"/>
      <c r="WVN14"/>
      <c r="WVO14"/>
      <c r="WVP14"/>
    </row>
    <row r="15" spans="1:16136" s="14" customFormat="1" ht="23.25" customHeight="1" x14ac:dyDescent="0.3">
      <c r="A15" s="120" t="s">
        <v>130</v>
      </c>
      <c r="B15" s="118" t="s">
        <v>109</v>
      </c>
      <c r="C15" s="141">
        <v>4544000</v>
      </c>
      <c r="D15" s="154" t="s">
        <v>219</v>
      </c>
      <c r="E15" s="117" t="s">
        <v>220</v>
      </c>
      <c r="WVH15"/>
      <c r="WVI15"/>
      <c r="WVJ15"/>
      <c r="WVK15"/>
      <c r="WVL15"/>
      <c r="WVM15"/>
      <c r="WVN15"/>
      <c r="WVO15"/>
      <c r="WVP15"/>
    </row>
    <row r="16" spans="1:16136" ht="23.25" customHeight="1" x14ac:dyDescent="0.3">
      <c r="A16" s="120" t="s">
        <v>31</v>
      </c>
      <c r="B16" s="118" t="s">
        <v>124</v>
      </c>
      <c r="C16" s="141"/>
      <c r="D16" s="126" t="s">
        <v>106</v>
      </c>
      <c r="E16" s="117"/>
    </row>
    <row r="17" spans="1:5 16128:16136" ht="64.5" customHeight="1" x14ac:dyDescent="0.3">
      <c r="A17" s="120" t="s">
        <v>203</v>
      </c>
      <c r="B17" s="162" t="s">
        <v>205</v>
      </c>
      <c r="C17" s="141">
        <v>1660000</v>
      </c>
      <c r="D17" s="123" t="s">
        <v>270</v>
      </c>
      <c r="E17" s="161" t="s">
        <v>208</v>
      </c>
    </row>
    <row r="18" spans="1:5 16128:16136" s="14" customFormat="1" ht="23.25" customHeight="1" x14ac:dyDescent="0.3">
      <c r="A18" s="120" t="s">
        <v>38</v>
      </c>
      <c r="B18" s="118" t="s">
        <v>105</v>
      </c>
      <c r="C18" s="145"/>
      <c r="D18" s="121" t="s">
        <v>107</v>
      </c>
      <c r="E18" s="117" t="s">
        <v>200</v>
      </c>
      <c r="WVH18"/>
      <c r="WVI18"/>
      <c r="WVJ18"/>
      <c r="WVK18"/>
      <c r="WVL18"/>
      <c r="WVM18"/>
      <c r="WVN18"/>
      <c r="WVO18"/>
      <c r="WVP18"/>
    </row>
    <row r="19" spans="1:5 16128:16136" ht="23.25" customHeight="1" x14ac:dyDescent="0.3">
      <c r="A19" s="120" t="s">
        <v>73</v>
      </c>
      <c r="B19" s="118" t="s">
        <v>108</v>
      </c>
      <c r="C19" s="141">
        <v>2000000</v>
      </c>
      <c r="D19" s="121"/>
      <c r="E19" s="122"/>
    </row>
    <row r="20" spans="1:5 16128:16136" s="14" customFormat="1" ht="23.25" customHeight="1" x14ac:dyDescent="0.3">
      <c r="A20" s="120" t="s">
        <v>95</v>
      </c>
      <c r="B20" s="118" t="s">
        <v>96</v>
      </c>
      <c r="C20" s="199">
        <f>15*100000</f>
        <v>1500000</v>
      </c>
      <c r="D20" s="121" t="s">
        <v>245</v>
      </c>
      <c r="E20" s="117" t="s">
        <v>194</v>
      </c>
      <c r="WVH20"/>
      <c r="WVI20"/>
      <c r="WVJ20"/>
      <c r="WVK20"/>
      <c r="WVL20"/>
      <c r="WVM20"/>
      <c r="WVN20"/>
      <c r="WVO20"/>
      <c r="WVP20"/>
    </row>
    <row r="21" spans="1:5 16128:16136" ht="23.25" customHeight="1" x14ac:dyDescent="0.3">
      <c r="A21" s="279" t="s">
        <v>155</v>
      </c>
      <c r="B21" s="279"/>
      <c r="C21" s="142">
        <f>SUM(C13:C20)</f>
        <v>17897550</v>
      </c>
      <c r="D21" s="121"/>
      <c r="E21" s="117"/>
    </row>
    <row r="22" spans="1:5 16128:16136" s="19" customFormat="1" ht="23.25" customHeight="1" x14ac:dyDescent="0.3">
      <c r="A22" s="278" t="s">
        <v>148</v>
      </c>
      <c r="B22" s="278"/>
      <c r="C22" s="200">
        <f>C8+C21</f>
        <v>76333270</v>
      </c>
      <c r="D22" s="127"/>
      <c r="E22" s="128"/>
    </row>
  </sheetData>
  <mergeCells count="5">
    <mergeCell ref="A1:E1"/>
    <mergeCell ref="A10:E10"/>
    <mergeCell ref="A22:B22"/>
    <mergeCell ref="A21:B21"/>
    <mergeCell ref="A8:B8"/>
  </mergeCells>
  <phoneticPr fontId="22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i</cp:lastModifiedBy>
  <cp:revision>161</cp:revision>
  <cp:lastPrinted>2024-12-18T08:30:19Z</cp:lastPrinted>
  <dcterms:created xsi:type="dcterms:W3CDTF">2013-12-12T01:03:00Z</dcterms:created>
  <dcterms:modified xsi:type="dcterms:W3CDTF">2024-12-19T00:55:17Z</dcterms:modified>
  <cp:version>1200.0100.01</cp:version>
</cp:coreProperties>
</file>